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21 Proc. Plan All Sectors\"/>
    </mc:Choice>
  </mc:AlternateContent>
  <xr:revisionPtr revIDLastSave="0" documentId="8_{061A63A1-C1DC-45DF-B3D2-747E144EF124}" xr6:coauthVersionLast="46" xr6:coauthVersionMax="46" xr10:uidLastSave="{00000000-0000-0000-0000-000000000000}"/>
  <bookViews>
    <workbookView xWindow="-120" yWindow="-120" windowWidth="29040" windowHeight="15840" activeTab="3" xr2:uid="{00000000-000D-0000-FFFF-FFFF00000000}"/>
  </bookViews>
  <sheets>
    <sheet name="Goods" sheetId="5" r:id="rId1"/>
    <sheet name="Works" sheetId="2" r:id="rId2"/>
    <sheet name="Services" sheetId="1" r:id="rId3"/>
    <sheet name="Summary" sheetId="6" r:id="rId4"/>
    <sheet name="PDF &amp; NPDF" sheetId="8" r:id="rId5"/>
    <sheet name="Agreegation" sheetId="9" r:id="rId6"/>
    <sheet name="Cover Page" sheetId="7" r:id="rId7"/>
  </sheets>
  <definedNames>
    <definedName name="_xlnm.Print_Area" localSheetId="0">Goods!$A$1:$T$66</definedName>
    <definedName name="_xlnm.Print_Area" localSheetId="4">'PDF &amp; NPDF'!$A$2:$J$70</definedName>
    <definedName name="_xlnm.Print_Area" localSheetId="2">Services!$A$1:$U$46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6" l="1"/>
  <c r="F8" i="6"/>
  <c r="H8" i="6"/>
  <c r="J7" i="6"/>
  <c r="J6" i="6"/>
  <c r="I5" i="6"/>
  <c r="I8" i="6" s="1"/>
  <c r="D68" i="8" l="1"/>
  <c r="D24" i="8"/>
  <c r="F63" i="5"/>
  <c r="I42" i="8"/>
  <c r="I41" i="8"/>
  <c r="G41" i="8"/>
  <c r="F41" i="8"/>
  <c r="F60" i="8"/>
  <c r="I48" i="8"/>
  <c r="H48" i="8"/>
  <c r="G48" i="8"/>
  <c r="F48" i="8"/>
  <c r="H56" i="8"/>
  <c r="G56" i="8"/>
  <c r="I61" i="8"/>
  <c r="H61" i="8"/>
  <c r="G61" i="8"/>
  <c r="F61" i="8"/>
  <c r="F56" i="8"/>
  <c r="I56" i="8"/>
  <c r="I32" i="8"/>
  <c r="I33" i="8"/>
  <c r="I34" i="8"/>
  <c r="I36" i="8"/>
  <c r="I35" i="8"/>
  <c r="H36" i="8"/>
  <c r="G36" i="8"/>
  <c r="F36" i="8"/>
  <c r="I62" i="8"/>
  <c r="H62" i="8"/>
  <c r="G62" i="8"/>
  <c r="F62" i="8"/>
  <c r="I8" i="8"/>
  <c r="H8" i="8"/>
  <c r="G8" i="8"/>
  <c r="F8" i="8"/>
  <c r="I44" i="8" l="1"/>
  <c r="I60" i="8"/>
  <c r="H60" i="8"/>
  <c r="G60" i="8"/>
  <c r="I58" i="8"/>
  <c r="H58" i="8"/>
  <c r="G58" i="8"/>
  <c r="F58" i="8"/>
  <c r="I57" i="8"/>
  <c r="H57" i="8"/>
  <c r="G57" i="8"/>
  <c r="F57" i="8"/>
  <c r="H55" i="8"/>
  <c r="F55" i="8"/>
  <c r="I49" i="8"/>
  <c r="I68" i="8" s="1"/>
  <c r="H49" i="8"/>
  <c r="G49" i="8"/>
  <c r="F49" i="8"/>
  <c r="H47" i="8"/>
  <c r="F47" i="8"/>
  <c r="H42" i="8"/>
  <c r="G42" i="8"/>
  <c r="F42" i="8"/>
  <c r="H41" i="8"/>
  <c r="H35" i="8"/>
  <c r="G35" i="8"/>
  <c r="G68" i="8" l="1"/>
  <c r="F68" i="8"/>
  <c r="H68" i="8"/>
  <c r="F22" i="9"/>
  <c r="R22" i="9"/>
  <c r="J22" i="9" l="1"/>
  <c r="K22" i="9"/>
  <c r="L22" i="9"/>
  <c r="M22" i="9"/>
  <c r="E22" i="9"/>
  <c r="G8" i="6" l="1"/>
  <c r="C16" i="6"/>
  <c r="J5" i="6"/>
  <c r="J8" i="6" s="1"/>
  <c r="D42" i="1"/>
  <c r="E19" i="2" l="1"/>
  <c r="H34" i="8" l="1"/>
  <c r="G34" i="8"/>
  <c r="F34" i="8"/>
  <c r="H33" i="8"/>
  <c r="G33" i="8"/>
  <c r="F33" i="8"/>
  <c r="H32" i="8"/>
  <c r="G32" i="8"/>
  <c r="F32" i="8"/>
  <c r="H29" i="8"/>
  <c r="F29" i="8"/>
  <c r="G28" i="8"/>
  <c r="F28" i="8"/>
  <c r="H27" i="8"/>
  <c r="F27" i="8"/>
  <c r="F35" i="8"/>
  <c r="F29" i="1"/>
  <c r="G44" i="8" l="1"/>
  <c r="F44" i="8"/>
  <c r="H44" i="8"/>
  <c r="I26" i="8"/>
  <c r="I30" i="8" s="1"/>
  <c r="H26" i="8"/>
  <c r="H30" i="8" s="1"/>
  <c r="G26" i="8"/>
  <c r="G30" i="8" s="1"/>
  <c r="F26" i="8"/>
  <c r="F30" i="8" s="1"/>
  <c r="I7" i="8" l="1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H7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7" i="8"/>
  <c r="F7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D44" i="8"/>
  <c r="D30" i="8"/>
  <c r="I24" i="8"/>
  <c r="I69" i="8" s="1"/>
  <c r="D69" i="8" l="1"/>
  <c r="G24" i="8"/>
  <c r="G69" i="8" s="1"/>
  <c r="F24" i="8"/>
  <c r="F69" i="8" s="1"/>
  <c r="H24" i="8"/>
  <c r="H69" i="8" s="1"/>
  <c r="BB22" i="9"/>
  <c r="BA22" i="9"/>
  <c r="AZ22" i="9"/>
  <c r="AY22" i="9"/>
  <c r="AX22" i="9"/>
  <c r="AW22" i="9"/>
  <c r="AV22" i="9"/>
  <c r="AU22" i="9"/>
  <c r="AT22" i="9"/>
  <c r="AS22" i="9"/>
  <c r="AR22" i="9"/>
  <c r="AQ22" i="9"/>
  <c r="AP22" i="9"/>
  <c r="AO22" i="9"/>
  <c r="AN22" i="9"/>
  <c r="AM22" i="9"/>
  <c r="AL22" i="9"/>
  <c r="AK22" i="9"/>
  <c r="AJ22" i="9"/>
  <c r="AI22" i="9"/>
  <c r="AH22" i="9"/>
  <c r="AG22" i="9"/>
  <c r="AF22" i="9"/>
  <c r="AE22" i="9"/>
  <c r="AD22" i="9"/>
  <c r="AC22" i="9"/>
  <c r="AB22" i="9"/>
  <c r="AA22" i="9"/>
  <c r="Z22" i="9"/>
  <c r="Y22" i="9"/>
  <c r="X22" i="9"/>
  <c r="W22" i="9"/>
  <c r="V22" i="9"/>
  <c r="U22" i="9"/>
  <c r="T22" i="9"/>
  <c r="S22" i="9"/>
  <c r="Q22" i="9"/>
  <c r="P22" i="9"/>
  <c r="O22" i="9"/>
  <c r="N22" i="9"/>
  <c r="I22" i="9"/>
  <c r="H22" i="9"/>
  <c r="G22" i="9"/>
  <c r="D22" i="9"/>
  <c r="C22" i="9"/>
  <c r="BC20" i="9"/>
  <c r="BC18" i="9"/>
  <c r="BC16" i="9"/>
  <c r="BC14" i="9"/>
  <c r="BC12" i="9"/>
  <c r="BC10" i="9"/>
  <c r="BC8" i="9"/>
  <c r="BC6" i="9"/>
  <c r="BC22" i="9" l="1"/>
  <c r="BC24" i="9"/>
  <c r="G6" i="8" l="1"/>
  <c r="I6" i="8"/>
  <c r="H6" i="8"/>
  <c r="F6" i="8"/>
  <c r="F17" i="1" l="1"/>
  <c r="F18" i="1"/>
  <c r="F20" i="1"/>
  <c r="F21" i="1"/>
  <c r="F23" i="1" l="1"/>
  <c r="F26" i="1" s="1"/>
  <c r="F38" i="1"/>
  <c r="F35" i="1"/>
  <c r="F32" i="1"/>
  <c r="F41" i="1"/>
  <c r="F24" i="1"/>
  <c r="F27" i="1" s="1"/>
  <c r="F30" i="1" s="1"/>
  <c r="H32" i="5"/>
  <c r="H33" i="5"/>
  <c r="F33" i="1" l="1"/>
  <c r="F42" i="1"/>
  <c r="I8" i="5"/>
  <c r="J8" i="5"/>
  <c r="K8" i="5"/>
  <c r="N8" i="5"/>
  <c r="O8" i="5"/>
  <c r="P8" i="5"/>
  <c r="Q8" i="5"/>
  <c r="R8" i="5"/>
  <c r="S8" i="5"/>
  <c r="T8" i="5"/>
  <c r="F36" i="1" l="1"/>
  <c r="F39" i="1"/>
  <c r="H9" i="5"/>
  <c r="H10" i="5"/>
  <c r="I43" i="8"/>
  <c r="I37" i="8"/>
</calcChain>
</file>

<file path=xl/sharedStrings.xml><?xml version="1.0" encoding="utf-8"?>
<sst xmlns="http://schemas.openxmlformats.org/spreadsheetml/2006/main" count="600" uniqueCount="265">
  <si>
    <t>Description of items</t>
  </si>
  <si>
    <t>procurement method</t>
  </si>
  <si>
    <t>BASIC DATA</t>
  </si>
  <si>
    <t>plan vs actual dates</t>
  </si>
  <si>
    <t xml:space="preserve">Drafting of bid documents, </t>
  </si>
  <si>
    <t>Plan</t>
  </si>
  <si>
    <t>Actual</t>
  </si>
  <si>
    <t xml:space="preserve">                   Contract Implementation</t>
  </si>
  <si>
    <t xml:space="preserve">                Bid Evaluation</t>
  </si>
  <si>
    <t>GOODS</t>
  </si>
  <si>
    <t>NCB</t>
  </si>
  <si>
    <t xml:space="preserve"> </t>
  </si>
  <si>
    <t>WORKS</t>
  </si>
  <si>
    <t xml:space="preserve">Preparation of technical information &amp; bid documents </t>
  </si>
  <si>
    <t>Review of documents</t>
  </si>
  <si>
    <t>Description of works</t>
  </si>
  <si>
    <t>Lot No.</t>
  </si>
  <si>
    <t xml:space="preserve">estimated cost in Leones </t>
  </si>
  <si>
    <t>Bidding period</t>
  </si>
  <si>
    <t>SERVICES</t>
  </si>
  <si>
    <t>Qty.</t>
  </si>
  <si>
    <t>Remarks</t>
  </si>
  <si>
    <t>PROCUREMENT CATEGORY</t>
  </si>
  <si>
    <t>Number of open types</t>
  </si>
  <si>
    <t>ICB</t>
  </si>
  <si>
    <t>TOTAL</t>
  </si>
  <si>
    <t>Number of Restricted type (RFQ)</t>
  </si>
  <si>
    <t>Values</t>
  </si>
  <si>
    <t>NCB( Le.)</t>
  </si>
  <si>
    <t>ICB (Le.)</t>
  </si>
  <si>
    <t>Restricted (RFQ) Le.</t>
  </si>
  <si>
    <t>Total values of open type Le.</t>
  </si>
  <si>
    <t>Total values of open and restricted type (RFQ) Le.</t>
  </si>
  <si>
    <t xml:space="preserve">          Bidding period</t>
  </si>
  <si>
    <t>Date of Approval by Procurement Committee…………...……………………………</t>
  </si>
  <si>
    <t>Signature of Chairman, Procurement Committee…………………………………….</t>
  </si>
  <si>
    <t xml:space="preserve">                      </t>
  </si>
  <si>
    <t>Proc. No.</t>
  </si>
  <si>
    <t>Serial No.</t>
  </si>
  <si>
    <t>lot No.</t>
  </si>
  <si>
    <t>Estimated cost. (Le 000)</t>
  </si>
  <si>
    <t>Procurement Method</t>
  </si>
  <si>
    <t>Plan vs Actual Dates</t>
  </si>
  <si>
    <t>Procurement No.</t>
  </si>
  <si>
    <t>Serial N0.</t>
  </si>
  <si>
    <t>specs &amp; Bills of Quantities</t>
  </si>
  <si>
    <t>Total Cost</t>
  </si>
  <si>
    <t>Description of consultancy</t>
  </si>
  <si>
    <t>procurement number</t>
  </si>
  <si>
    <t>estimated cost. Le</t>
  </si>
  <si>
    <t>selection method</t>
  </si>
  <si>
    <t>Notice of advert</t>
  </si>
  <si>
    <t xml:space="preserve">   Bid Evaluation</t>
  </si>
  <si>
    <r>
      <t xml:space="preserve">                                           Source of funding: </t>
    </r>
    <r>
      <rPr>
        <b/>
        <u/>
        <sz val="16"/>
        <rFont val="Times New Roman"/>
        <family val="1"/>
      </rPr>
      <t>GOSL</t>
    </r>
  </si>
  <si>
    <t>Contract Description</t>
  </si>
  <si>
    <t>Prepare and advertise Expreson of Interest (EOI) 1wk</t>
  </si>
  <si>
    <r>
      <t>Receive Application(s)4 wks</t>
    </r>
    <r>
      <rPr>
        <b/>
        <sz val="11"/>
        <color rgb="FFFF0000"/>
        <rFont val="Times New Roman"/>
        <family val="1"/>
      </rPr>
      <t xml:space="preserve"> </t>
    </r>
  </si>
  <si>
    <r>
      <t>Short-list Consultants 1 wk</t>
    </r>
    <r>
      <rPr>
        <b/>
        <sz val="11"/>
        <color rgb="FFFF0000"/>
        <rFont val="Times New Roman"/>
        <family val="1"/>
      </rPr>
      <t xml:space="preserve"> </t>
    </r>
  </si>
  <si>
    <t xml:space="preserve">Prepare Terms of Reference (TOR) and Request for Proposal (RFP) 2wks </t>
  </si>
  <si>
    <t>Reviewand Approval 2wks</t>
  </si>
  <si>
    <t>Invite Proposals4wks</t>
  </si>
  <si>
    <t>Review and Evaluate Proposals (Technical Only) 4wks</t>
  </si>
  <si>
    <t>Public Opening of Financial Proposals and Evaluation 2wks</t>
  </si>
  <si>
    <t>Negotiation and Report Writing 2 wks</t>
  </si>
  <si>
    <t>Approval of Negotiated contract Issues 2wks</t>
  </si>
  <si>
    <t>Prepare Contract 2 wks</t>
  </si>
  <si>
    <t>Approval Of Draft Contract 2 wks</t>
  </si>
  <si>
    <t>Sign Contract / Advance Payment 4 wks</t>
  </si>
  <si>
    <t>Contract Period 4- 52 wks</t>
  </si>
  <si>
    <t>Preparation and Submission by Procurement Unit 1wk</t>
  </si>
  <si>
    <t>Clearance by the Procuremnet Committee 1wk max</t>
  </si>
  <si>
    <t>Date and Local Newspapers (No Time)</t>
  </si>
  <si>
    <t>Bid Invitation To Bid Closing / Opening 2 wks</t>
  </si>
  <si>
    <t>Submission of Evaluation Report 1wk</t>
  </si>
  <si>
    <t>Approvals by Procurement Committee (3-4 days)</t>
  </si>
  <si>
    <t>Date of Award 1 wk</t>
  </si>
  <si>
    <t>Date of Contract Signature (1 wk max)</t>
  </si>
  <si>
    <t>Date of Opening Letter of Credit/ Advance Payment for works (0 days)</t>
  </si>
  <si>
    <t>Inspection &amp; Final Acceptance (I day)</t>
  </si>
  <si>
    <t>Arrival of Goods/ Execution Period (1wk - 3mnths)</t>
  </si>
  <si>
    <t>Combine Technical and Financial Proposals 1 wks</t>
  </si>
  <si>
    <r>
      <t xml:space="preserve">                                           Source of funding: </t>
    </r>
    <r>
      <rPr>
        <b/>
        <u/>
        <sz val="20"/>
        <rFont val="Times New Roman"/>
        <family val="1"/>
      </rPr>
      <t>GOSL</t>
    </r>
  </si>
  <si>
    <t>Summary of Procurement and Non-Procurement Items</t>
  </si>
  <si>
    <t>Procurement Related Items</t>
  </si>
  <si>
    <t>Total Restricted Bidding</t>
  </si>
  <si>
    <t>Total Open Competitive Bidding</t>
  </si>
  <si>
    <t>Sub Total</t>
  </si>
  <si>
    <t>Non-Procurement Related Items</t>
  </si>
  <si>
    <t>Total Operational Budget</t>
  </si>
  <si>
    <t>Stationery</t>
  </si>
  <si>
    <t>Computer Consumables</t>
  </si>
  <si>
    <t>Computers and Accessories</t>
  </si>
  <si>
    <t xml:space="preserve">Boats and Outboard Engines </t>
  </si>
  <si>
    <t xml:space="preserve">Fishing Nets and Gears </t>
  </si>
  <si>
    <t xml:space="preserve">Vehicles and Motorbikes </t>
  </si>
  <si>
    <t>Raw Materials for Formulation of Fish Food</t>
  </si>
  <si>
    <t>MFMR/ADMIN/NCB/01/2021</t>
  </si>
  <si>
    <t>MFMR/ADMIN/NCB/02/2021</t>
  </si>
  <si>
    <t>MFMR/ADMIN/NCB/03/2021</t>
  </si>
  <si>
    <t>MFMR/ADMIN/NCB/04/2021</t>
  </si>
  <si>
    <t>MFMR/ADMIN/NCB/05/2021</t>
  </si>
  <si>
    <t>MFMR/ADMIN/NCB/06/2021</t>
  </si>
  <si>
    <t>MFMR/ADMIN/ICB/01/2021</t>
  </si>
  <si>
    <t>MFMR/ADMIN/NCB/07/2021</t>
  </si>
  <si>
    <t>MFMR/ADMIN/NCB/08/2021</t>
  </si>
  <si>
    <t>MFMR/ADMIN/NCB/09/2021</t>
  </si>
  <si>
    <r>
      <t xml:space="preserve">Name of Procuring Entity:  </t>
    </r>
    <r>
      <rPr>
        <b/>
        <u/>
        <sz val="16"/>
        <rFont val="Times New Roman"/>
        <family val="1"/>
      </rPr>
      <t>MINISTRY OF FISHERIES AND MARINE RESOURCES</t>
    </r>
  </si>
  <si>
    <t>Name of  Sub-Department:  ADMINISTRATION AND TECHNICAL</t>
  </si>
  <si>
    <t xml:space="preserve">                                                Name of Sub-Department: ADMINISTRATION AND TECHNICAL</t>
  </si>
  <si>
    <t>MINISTRY OF FISHERIES AND MARINE RESOURCES</t>
  </si>
  <si>
    <t>Various</t>
  </si>
  <si>
    <t>11/02/2021 -11/03/2021</t>
  </si>
  <si>
    <t>various</t>
  </si>
  <si>
    <t>12/01/2021 -01/02/2021</t>
  </si>
  <si>
    <t>02/02/2021 -01/03.2021</t>
  </si>
  <si>
    <t>09/02/2021 -09/03/2021</t>
  </si>
  <si>
    <t>Contract Package Number</t>
  </si>
  <si>
    <t>Contract Value       Le</t>
  </si>
  <si>
    <t xml:space="preserve">Payments    To Date           Le </t>
  </si>
  <si>
    <t xml:space="preserve">Quarter 1 Jan - Mar  Le </t>
  </si>
  <si>
    <t xml:space="preserve">Quarter 2 Apr - Jun   Le </t>
  </si>
  <si>
    <t xml:space="preserve">Quarter 3  Jul - Sep   Le </t>
  </si>
  <si>
    <t xml:space="preserve">Quarter 4 Oct - Dec  Le </t>
  </si>
  <si>
    <t xml:space="preserve">Rollover    Le </t>
  </si>
  <si>
    <t>Stationary</t>
  </si>
  <si>
    <t xml:space="preserve">Nil </t>
  </si>
  <si>
    <t xml:space="preserve"> SERVICES</t>
  </si>
  <si>
    <t xml:space="preserve">        Disbursement Forecast For 2021 Budget</t>
  </si>
  <si>
    <t>26/01/2021 -23/02/2021</t>
  </si>
  <si>
    <t>Prepared By:  John Foray Lamin:…………………………………………..</t>
  </si>
  <si>
    <t>Prepared By:  John Foray Lamin:………………………………..</t>
  </si>
  <si>
    <t>Prepared By:  John Foray Lamin …………………………………</t>
  </si>
  <si>
    <t>SUB-DEPARTMENT</t>
  </si>
  <si>
    <t>Assorted Stationery</t>
  </si>
  <si>
    <t>Office funiture and Equipment</t>
  </si>
  <si>
    <t>Management and upkeep of website</t>
  </si>
  <si>
    <t>Running cost for JMC generator</t>
  </si>
  <si>
    <t>Chair Rentals</t>
  </si>
  <si>
    <t>Measuring guages</t>
  </si>
  <si>
    <t>Data Entry Clerk ,  M&amp;E and data validation</t>
  </si>
  <si>
    <t>Motor Bike and Accessories</t>
  </si>
  <si>
    <t>Fuel and Lubricant</t>
  </si>
  <si>
    <t>Top-Up Cards</t>
  </si>
  <si>
    <t>Electricity;</t>
  </si>
  <si>
    <t>Building Maintenance;</t>
  </si>
  <si>
    <t>Water;</t>
  </si>
  <si>
    <t>Licence and Insurance - Motor Vehicles &amp; Bikes;</t>
  </si>
  <si>
    <t>Uniforms;</t>
  </si>
  <si>
    <t>Machinery &amp; Equip’t Maintenance;</t>
  </si>
  <si>
    <t>Printing</t>
  </si>
  <si>
    <t xml:space="preserve">Maintenance and repair  of equipment </t>
  </si>
  <si>
    <t>Venue booking and facilitation for training and outdoor meetings</t>
  </si>
  <si>
    <t xml:space="preserve">Procurement of laboratory tools and reagents </t>
  </si>
  <si>
    <t>Consultancy fees</t>
  </si>
  <si>
    <t>Procurement of VHF and HF radio</t>
  </si>
  <si>
    <t>Assorted fishing net</t>
  </si>
  <si>
    <t>Six (6) fiber glass boat</t>
  </si>
  <si>
    <t>Construction</t>
  </si>
  <si>
    <t>Advertisements</t>
  </si>
  <si>
    <t>Review of the Fish and Fisheries Product Regulations 2007 for the Competent Authority</t>
  </si>
  <si>
    <t>Construction of outstation of at Sulima</t>
  </si>
  <si>
    <t>Purchase of raw materials in bags:</t>
  </si>
  <si>
    <t>Brushing, Cleaning and pond construction and management:</t>
  </si>
  <si>
    <t xml:space="preserve">                   Procurement of the two fish feed machines</t>
  </si>
  <si>
    <t>Rehabilitation of Kissy outstation building</t>
  </si>
  <si>
    <t xml:space="preserve">      Extension of LAN Network Infrastructure;</t>
  </si>
  <si>
    <t>Outboard Engine (YAMAHA):</t>
  </si>
  <si>
    <t>Fish, Safety and Rain Gears</t>
  </si>
  <si>
    <t>Tools for landing sites cleaning:</t>
  </si>
  <si>
    <t>Food and Drinks</t>
  </si>
  <si>
    <t>Maintenance of Air Conditioners</t>
  </si>
  <si>
    <t>Maintenance of Fish Ponds and CLEANING TOOLS:</t>
  </si>
  <si>
    <t>Vehicle Maintenanceand Hire</t>
  </si>
  <si>
    <t>Construction of  standard 5-10 boats for experimental fishing</t>
  </si>
  <si>
    <t>DSA, Allowances and Tranports /refunds, Stripins and Sitting allowance(Local &amp; International)</t>
  </si>
  <si>
    <t>Training and capacity building materials (Local &amp; International)</t>
  </si>
  <si>
    <t>Media</t>
  </si>
  <si>
    <t xml:space="preserve">  (Le)</t>
  </si>
  <si>
    <t>Administration</t>
  </si>
  <si>
    <t>Support to Various Administrative Unit</t>
  </si>
  <si>
    <t>Fish Quality and Processing Unit</t>
  </si>
  <si>
    <t>Marine Artisanal Fisheries Unit</t>
  </si>
  <si>
    <t>Aquaculture and Inland Fishing Unit</t>
  </si>
  <si>
    <t>Monitoring, Control and Surveilance Unit</t>
  </si>
  <si>
    <t>Policy, Planning, Research and Statistics Unit</t>
  </si>
  <si>
    <t>Competent Authority</t>
  </si>
  <si>
    <t>50% adjusted</t>
  </si>
  <si>
    <t>PROCUREMENT METHOD</t>
  </si>
  <si>
    <t>Procurement of 2500 life jackets</t>
  </si>
  <si>
    <t>Average Monthly Imprest</t>
  </si>
  <si>
    <t>Data Entry Clerk ,  M&amp;E and data validation (ENVIRONMENTAL MONITORING PLAN AND SAMPLING PROCEDURES FOR FISHERIES PRODUCTS FRESHNESS AND CONTAMINATION</t>
  </si>
  <si>
    <t>Motor Bike and Number plates</t>
  </si>
  <si>
    <t>Fees for laboratory tests</t>
  </si>
  <si>
    <t>Consultancy fees (SAMPLING PROCEDURES FOR FISHERIES PRODUCTS FRESHNESS AND CONTAMINATION)</t>
  </si>
  <si>
    <t>Repairs and maintenance of IPCs</t>
  </si>
  <si>
    <t>Oil Paints, Paint brush and Thinner</t>
  </si>
  <si>
    <t xml:space="preserve">Maintainance of PB SIK </t>
  </si>
  <si>
    <t>Conducting inshore patrol with RHIB</t>
  </si>
  <si>
    <t>subsrcrition for AIS software EXACT EARTH</t>
  </si>
  <si>
    <t xml:space="preserve">Subscription for PSMA electronic information exchange platform </t>
  </si>
  <si>
    <t>Procurement of the two fish feed machines</t>
  </si>
  <si>
    <t xml:space="preserve"> Extension of LAN Network Infrastructure;</t>
  </si>
  <si>
    <t>Flight (Ticket)</t>
  </si>
  <si>
    <t>Vehicle Maintenance and Hire</t>
  </si>
  <si>
    <t>Staff Uniforms;</t>
  </si>
  <si>
    <t>OUTSTANDING PAYMENT (Roll Over Activities)</t>
  </si>
  <si>
    <t>Provisions and Sundries</t>
  </si>
  <si>
    <t>RFQ</t>
  </si>
  <si>
    <t>NPDP</t>
  </si>
  <si>
    <t>Flight Tickets</t>
  </si>
  <si>
    <t>NPDF</t>
  </si>
  <si>
    <t>NDPF</t>
  </si>
  <si>
    <t xml:space="preserve">                         AGGREGATION-2021</t>
  </si>
  <si>
    <t>ND</t>
  </si>
  <si>
    <t xml:space="preserve">                  PROCUREMENT PLAN 2021</t>
  </si>
  <si>
    <t xml:space="preserve">Computer Consumable </t>
  </si>
  <si>
    <t>Office Furniture &amp; Equipment</t>
  </si>
  <si>
    <t>Rehabilitation of Outstation Kissy Outstation</t>
  </si>
  <si>
    <t>Construction of standard 5-10 boat for experimental fishing</t>
  </si>
  <si>
    <t>Extension of LAN Network Infrastructor</t>
  </si>
  <si>
    <t>Building Maintenance</t>
  </si>
  <si>
    <t xml:space="preserve">NON PROCUREMENT DISBURSEMENT FORECAST </t>
  </si>
  <si>
    <t>MFMR/ADMIN/NCB/10/2021</t>
  </si>
  <si>
    <t>MFMR/ADMIN/NCB/11/2021</t>
  </si>
  <si>
    <t>MFMR/ADMIN/NCB/13/2021</t>
  </si>
  <si>
    <t>MFMR/ADMIN/NCB/14/2021</t>
  </si>
  <si>
    <t>N/A</t>
  </si>
  <si>
    <r>
      <t>Source of funding:___________</t>
    </r>
    <r>
      <rPr>
        <b/>
        <u/>
        <sz val="14"/>
        <rFont val="Century Gothic"/>
        <family val="2"/>
      </rPr>
      <t>GOSL</t>
    </r>
    <r>
      <rPr>
        <b/>
        <sz val="14"/>
        <rFont val="Century Gothic"/>
        <family val="2"/>
      </rPr>
      <t>_________________</t>
    </r>
  </si>
  <si>
    <t>Catering Services (Food and Drinks)</t>
  </si>
  <si>
    <t>MFMR/ADMIN/RFQ/01/2021</t>
  </si>
  <si>
    <t>MFMR/AQC/CW/RFQ/01/2021</t>
  </si>
  <si>
    <t>MFMR/AQC/CW/NCB/02/2021</t>
  </si>
  <si>
    <t>MFMR/AQC/CW/NCB/01/2021</t>
  </si>
  <si>
    <t>MFMR/AQC/CW/RFQ/02/2021</t>
  </si>
  <si>
    <t>MFMR/ADMIN/SERV/NCB/01/2021</t>
  </si>
  <si>
    <t>MFMR/ADMIN/SERV/RFQ/01/2021</t>
  </si>
  <si>
    <t>MFMR/MCS/SERV/NCB/02/2021</t>
  </si>
  <si>
    <t>MFMR/FQ/SERV/NCB/03/2021</t>
  </si>
  <si>
    <t>MFMR/ADMIN/SERV/NCB/04/2021</t>
  </si>
  <si>
    <t>MFMR/ADMIN/SERV/NCB/05/2021</t>
  </si>
  <si>
    <t>MFMR/STAT/SERV/NCB/06/2021</t>
  </si>
  <si>
    <t>MFMR/ADMIN/SERV/NCB/07/2021</t>
  </si>
  <si>
    <t>NIL</t>
  </si>
  <si>
    <t>Imprest</t>
  </si>
  <si>
    <t xml:space="preserve">Sundries </t>
  </si>
  <si>
    <t>Financial Year</t>
  </si>
  <si>
    <t>Bid Invitation Date</t>
  </si>
  <si>
    <t>Bid Closing Date</t>
  </si>
  <si>
    <t xml:space="preserve"> 25/01/2021</t>
  </si>
  <si>
    <t xml:space="preserve">Financial Year </t>
  </si>
  <si>
    <t>Maintainance of PB SIK (Boat)</t>
  </si>
  <si>
    <t>MFMR/ADMIN/SERV/NCB/08/2021</t>
  </si>
  <si>
    <t xml:space="preserve"> 06/01/2020</t>
  </si>
  <si>
    <t>Lubricant for JMC Generator</t>
  </si>
  <si>
    <t>MFMR/ADMIN/NCB/12/2021</t>
  </si>
  <si>
    <t>MFMR/ADMIN/RFQ/02/2021</t>
  </si>
  <si>
    <t>`</t>
  </si>
  <si>
    <t>Printing and Publications of Manuals</t>
  </si>
  <si>
    <t>Brushing, Cleaning and pond  management:</t>
  </si>
  <si>
    <t>Repairs and maintenance of IPCs (Inshore Patrol Boats)</t>
  </si>
  <si>
    <t xml:space="preserve">Maintenance and repair  of Office equipment </t>
  </si>
  <si>
    <t>MFMR/ADMIN/SERV/NCB/09/2021</t>
  </si>
  <si>
    <t>MFMR/ADMIN/SERV/NCB/10/2021</t>
  </si>
  <si>
    <t>MFMR/ADMIN/SERV/RFQ/02/2021</t>
  </si>
  <si>
    <t>,.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</si>
</sst>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_-* #,##0.00_-;\-* #,##0.00_-;_-* &quot;-&quot;??_-;_-@_-"/>
    <numFmt numFmtId="165" formatCode="m/d/yy;@"/>
    <numFmt numFmtId="166" formatCode="[$-409]d\-mmm\-yy;@"/>
    <numFmt numFmtId="167" formatCode="_-* #,##0_-;\-* #,##0_-;_-* &quot;-&quot;??_-;_-@_-"/>
    <numFmt numFmtId="168" formatCode="[$-409]dd\-mmm\-yy;@"/>
    <numFmt numFmtId="169" formatCode="_(* #,##0_);_(* \(#,##0\);_(* &quot;-&quot;??_);_(@_)"/>
  </numFmts>
  <fonts count="5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4"/>
      <name val="Times New Roman"/>
      <family val="1"/>
    </font>
    <font>
      <sz val="16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b/>
      <sz val="11"/>
      <name val="Century Gothic"/>
      <family val="2"/>
    </font>
    <font>
      <b/>
      <sz val="14"/>
      <name val="Times New Roman"/>
      <family val="1"/>
    </font>
    <font>
      <sz val="11"/>
      <color theme="1"/>
      <name val="Calibri"/>
      <family val="2"/>
      <scheme val="minor"/>
    </font>
    <font>
      <b/>
      <sz val="20"/>
      <name val="Times New Roman"/>
      <family val="1"/>
    </font>
    <font>
      <b/>
      <i/>
      <sz val="16"/>
      <name val="Times New Roman"/>
      <family val="1"/>
    </font>
    <font>
      <b/>
      <u/>
      <sz val="16"/>
      <name val="Times New Roman"/>
      <family val="1"/>
    </font>
    <font>
      <b/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b/>
      <sz val="12"/>
      <name val="Times New Roman"/>
      <family val="1"/>
    </font>
    <font>
      <sz val="12"/>
      <color rgb="FFFF0000"/>
      <name val="Times New Roman"/>
      <family val="1"/>
    </font>
    <font>
      <sz val="11"/>
      <color rgb="FFFF0000"/>
      <name val="Times New Roman"/>
      <family val="1"/>
    </font>
    <font>
      <b/>
      <sz val="16"/>
      <name val="Arial"/>
      <family val="2"/>
    </font>
    <font>
      <b/>
      <i/>
      <sz val="28"/>
      <name val="Times New Roman"/>
      <family val="1"/>
    </font>
    <font>
      <b/>
      <i/>
      <sz val="20"/>
      <name val="Times New Roman"/>
      <family val="1"/>
    </font>
    <font>
      <b/>
      <u/>
      <sz val="20"/>
      <name val="Times New Roman"/>
      <family val="1"/>
    </font>
    <font>
      <b/>
      <sz val="14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4"/>
      <name val="Century Gothic"/>
      <family val="2"/>
    </font>
    <font>
      <sz val="14"/>
      <name val="Century Gothic"/>
      <family val="2"/>
    </font>
    <font>
      <sz val="12"/>
      <name val="Century Gothic"/>
      <family val="2"/>
    </font>
    <font>
      <sz val="10"/>
      <name val="Century Gothic"/>
      <family val="2"/>
    </font>
    <font>
      <b/>
      <sz val="14"/>
      <color theme="1"/>
      <name val="Century Gothic"/>
      <family val="2"/>
    </font>
    <font>
      <b/>
      <sz val="14"/>
      <color rgb="FFFF0000"/>
      <name val="Century Gothic"/>
      <family val="2"/>
    </font>
    <font>
      <sz val="14"/>
      <name val="Arial"/>
      <family val="2"/>
    </font>
    <font>
      <b/>
      <sz val="10"/>
      <name val="Century Gothic"/>
      <family val="2"/>
    </font>
    <font>
      <sz val="11"/>
      <name val="Century Gothic"/>
      <family val="2"/>
    </font>
    <font>
      <sz val="16"/>
      <name val="Century Gothic"/>
      <family val="2"/>
    </font>
    <font>
      <b/>
      <sz val="16"/>
      <name val="Century Gothic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8"/>
      <name val="Times New Roman"/>
      <family val="1"/>
    </font>
    <font>
      <b/>
      <sz val="18"/>
      <color theme="5"/>
      <name val="Times New Roman"/>
      <family val="1"/>
    </font>
    <font>
      <b/>
      <sz val="18"/>
      <name val="Times New Roman"/>
      <family val="1"/>
    </font>
    <font>
      <sz val="18"/>
      <name val="Arial"/>
      <family val="2"/>
    </font>
    <font>
      <b/>
      <sz val="18"/>
      <color theme="4"/>
      <name val="Times New Roman"/>
      <family val="1"/>
    </font>
    <font>
      <b/>
      <sz val="18"/>
      <color rgb="FFFF0000"/>
      <name val="Times New Roman"/>
      <family val="1"/>
    </font>
    <font>
      <sz val="18"/>
      <color rgb="FFFF0000"/>
      <name val="Times New Roman"/>
      <family val="1"/>
    </font>
    <font>
      <b/>
      <u/>
      <sz val="14"/>
      <name val="Century Gothic"/>
      <family val="2"/>
    </font>
    <font>
      <b/>
      <i/>
      <sz val="18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0" fontId="0" fillId="0" borderId="0"/>
    <xf numFmtId="164" fontId="2" fillId="0" borderId="0" applyFont="0" applyFill="0" applyBorder="0" applyAlignment="0" applyProtection="0"/>
    <xf numFmtId="0" fontId="14" fillId="0" borderId="0"/>
    <xf numFmtId="0" fontId="7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84">
    <xf numFmtId="0" fontId="0" fillId="0" borderId="0" xfId="0"/>
    <xf numFmtId="0" fontId="4" fillId="0" borderId="0" xfId="0" applyFont="1"/>
    <xf numFmtId="0" fontId="6" fillId="0" borderId="0" xfId="0" applyFont="1"/>
    <xf numFmtId="164" fontId="0" fillId="0" borderId="0" xfId="0" applyNumberFormat="1"/>
    <xf numFmtId="164" fontId="0" fillId="0" borderId="0" xfId="1" applyFont="1" applyBorder="1" applyAlignment="1">
      <alignment horizontal="center"/>
    </xf>
    <xf numFmtId="164" fontId="4" fillId="0" borderId="0" xfId="0" applyNumberFormat="1" applyFont="1" applyBorder="1"/>
    <xf numFmtId="0" fontId="8" fillId="0" borderId="0" xfId="0" applyFont="1"/>
    <xf numFmtId="0" fontId="11" fillId="0" borderId="0" xfId="0" applyFont="1"/>
    <xf numFmtId="0" fontId="11" fillId="0" borderId="0" xfId="0" applyFont="1" applyAlignment="1">
      <alignment wrapText="1"/>
    </xf>
    <xf numFmtId="0" fontId="4" fillId="0" borderId="0" xfId="0" applyFont="1" applyBorder="1"/>
    <xf numFmtId="0" fontId="3" fillId="2" borderId="2" xfId="0" applyFont="1" applyFill="1" applyBorder="1"/>
    <xf numFmtId="0" fontId="3" fillId="3" borderId="2" xfId="0" applyFont="1" applyFill="1" applyBorder="1" applyAlignment="1">
      <alignment horizontal="right"/>
    </xf>
    <xf numFmtId="0" fontId="3" fillId="0" borderId="2" xfId="0" applyFont="1" applyBorder="1" applyAlignment="1">
      <alignment wrapText="1"/>
    </xf>
    <xf numFmtId="0" fontId="12" fillId="3" borderId="0" xfId="0" applyFont="1" applyFill="1" applyBorder="1"/>
    <xf numFmtId="0" fontId="5" fillId="0" borderId="4" xfId="0" applyFont="1" applyBorder="1"/>
    <xf numFmtId="0" fontId="20" fillId="3" borderId="2" xfId="0" applyFont="1" applyFill="1" applyBorder="1" applyAlignment="1"/>
    <xf numFmtId="0" fontId="20" fillId="3" borderId="2" xfId="0" applyFont="1" applyFill="1" applyBorder="1"/>
    <xf numFmtId="0" fontId="20" fillId="3" borderId="2" xfId="0" applyFont="1" applyFill="1" applyBorder="1" applyAlignment="1">
      <alignment horizontal="center"/>
    </xf>
    <xf numFmtId="0" fontId="20" fillId="3" borderId="2" xfId="0" applyFont="1" applyFill="1" applyBorder="1" applyAlignment="1">
      <alignment horizontal="right"/>
    </xf>
    <xf numFmtId="0" fontId="4" fillId="3" borderId="0" xfId="0" applyFont="1" applyFill="1"/>
    <xf numFmtId="0" fontId="11" fillId="3" borderId="0" xfId="0" applyFont="1" applyFill="1" applyBorder="1"/>
    <xf numFmtId="0" fontId="4" fillId="3" borderId="0" xfId="0" applyFont="1" applyFill="1" applyAlignment="1">
      <alignment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0" fillId="3" borderId="0" xfId="0" applyFont="1" applyFill="1" applyAlignment="1"/>
    <xf numFmtId="0" fontId="20" fillId="3" borderId="2" xfId="0" applyFont="1" applyFill="1" applyBorder="1" applyAlignment="1">
      <alignment vertical="center"/>
    </xf>
    <xf numFmtId="15" fontId="20" fillId="3" borderId="2" xfId="0" applyNumberFormat="1" applyFont="1" applyFill="1" applyBorder="1" applyAlignment="1">
      <alignment horizontal="center"/>
    </xf>
    <xf numFmtId="0" fontId="20" fillId="3" borderId="0" xfId="0" applyFont="1" applyFill="1" applyAlignment="1">
      <alignment horizontal="center"/>
    </xf>
    <xf numFmtId="15" fontId="20" fillId="3" borderId="2" xfId="0" applyNumberFormat="1" applyFont="1" applyFill="1" applyBorder="1" applyAlignment="1">
      <alignment horizontal="center" vertical="center"/>
    </xf>
    <xf numFmtId="0" fontId="20" fillId="3" borderId="2" xfId="0" applyFont="1" applyFill="1" applyBorder="1" applyAlignment="1">
      <alignment wrapText="1"/>
    </xf>
    <xf numFmtId="0" fontId="3" fillId="3" borderId="0" xfId="0" applyFont="1" applyFill="1" applyBorder="1"/>
    <xf numFmtId="0" fontId="3" fillId="3" borderId="0" xfId="0" applyFont="1" applyFill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13" fillId="3" borderId="0" xfId="0" applyFont="1" applyFill="1" applyBorder="1"/>
    <xf numFmtId="0" fontId="15" fillId="3" borderId="0" xfId="0" applyFont="1" applyFill="1" applyBorder="1"/>
    <xf numFmtId="0" fontId="3" fillId="3" borderId="0" xfId="0" applyFont="1" applyFill="1"/>
    <xf numFmtId="0" fontId="12" fillId="3" borderId="0" xfId="0" applyFont="1" applyFill="1" applyBorder="1" applyAlignment="1">
      <alignment wrapText="1"/>
    </xf>
    <xf numFmtId="0" fontId="20" fillId="5" borderId="2" xfId="0" applyFont="1" applyFill="1" applyBorder="1" applyAlignment="1">
      <alignment horizontal="center"/>
    </xf>
    <xf numFmtId="0" fontId="21" fillId="3" borderId="2" xfId="0" applyFont="1" applyFill="1" applyBorder="1" applyAlignment="1">
      <alignment horizontal="center" vertical="center"/>
    </xf>
    <xf numFmtId="166" fontId="20" fillId="3" borderId="2" xfId="0" applyNumberFormat="1" applyFont="1" applyFill="1" applyBorder="1" applyAlignment="1">
      <alignment horizontal="right"/>
    </xf>
    <xf numFmtId="0" fontId="4" fillId="0" borderId="2" xfId="0" applyFont="1" applyBorder="1"/>
    <xf numFmtId="0" fontId="10" fillId="0" borderId="0" xfId="0" applyFont="1" applyBorder="1"/>
    <xf numFmtId="0" fontId="18" fillId="4" borderId="3" xfId="0" applyFont="1" applyFill="1" applyBorder="1" applyAlignment="1">
      <alignment horizontal="right"/>
    </xf>
    <xf numFmtId="0" fontId="18" fillId="4" borderId="3" xfId="0" applyFont="1" applyFill="1" applyBorder="1" applyAlignment="1">
      <alignment horizontal="center"/>
    </xf>
    <xf numFmtId="0" fontId="18" fillId="4" borderId="2" xfId="0" applyFont="1" applyFill="1" applyBorder="1" applyAlignment="1">
      <alignment horizontal="right"/>
    </xf>
    <xf numFmtId="0" fontId="18" fillId="4" borderId="2" xfId="0" applyFont="1" applyFill="1" applyBorder="1" applyAlignment="1">
      <alignment horizontal="center"/>
    </xf>
    <xf numFmtId="0" fontId="18" fillId="4" borderId="2" xfId="0" applyFont="1" applyFill="1" applyBorder="1" applyAlignment="1">
      <alignment horizontal="center" wrapText="1"/>
    </xf>
    <xf numFmtId="0" fontId="18" fillId="0" borderId="2" xfId="0" applyFont="1" applyBorder="1"/>
    <xf numFmtId="164" fontId="3" fillId="0" borderId="2" xfId="0" applyNumberFormat="1" applyFont="1" applyBorder="1"/>
    <xf numFmtId="164" fontId="3" fillId="0" borderId="2" xfId="1" applyFont="1" applyBorder="1"/>
    <xf numFmtId="0" fontId="18" fillId="0" borderId="2" xfId="0" applyFont="1" applyBorder="1" applyAlignment="1">
      <alignment horizontal="left"/>
    </xf>
    <xf numFmtId="166" fontId="20" fillId="3" borderId="2" xfId="0" applyNumberFormat="1" applyFont="1" applyFill="1" applyBorder="1"/>
    <xf numFmtId="166" fontId="11" fillId="0" borderId="0" xfId="0" applyNumberFormat="1" applyFont="1"/>
    <xf numFmtId="3" fontId="0" fillId="0" borderId="0" xfId="0" applyNumberFormat="1"/>
    <xf numFmtId="43" fontId="0" fillId="0" borderId="0" xfId="0" applyNumberFormat="1"/>
    <xf numFmtId="167" fontId="3" fillId="0" borderId="2" xfId="0" applyNumberFormat="1" applyFont="1" applyBorder="1"/>
    <xf numFmtId="167" fontId="3" fillId="0" borderId="2" xfId="1" applyNumberFormat="1" applyFont="1" applyBorder="1"/>
    <xf numFmtId="167" fontId="3" fillId="0" borderId="2" xfId="1" applyNumberFormat="1" applyFont="1" applyBorder="1" applyAlignment="1">
      <alignment horizontal="center"/>
    </xf>
    <xf numFmtId="167" fontId="3" fillId="0" borderId="2" xfId="0" applyNumberFormat="1" applyFont="1" applyBorder="1" applyAlignment="1">
      <alignment horizontal="right"/>
    </xf>
    <xf numFmtId="0" fontId="5" fillId="0" borderId="3" xfId="0" applyFont="1" applyBorder="1" applyAlignment="1">
      <alignment horizontal="center"/>
    </xf>
    <xf numFmtId="0" fontId="11" fillId="0" borderId="2" xfId="0" applyFont="1" applyBorder="1" applyAlignment="1">
      <alignment horizontal="left"/>
    </xf>
    <xf numFmtId="0" fontId="20" fillId="3" borderId="0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 vertical="center" wrapText="1"/>
    </xf>
    <xf numFmtId="166" fontId="20" fillId="3" borderId="2" xfId="0" applyNumberFormat="1" applyFont="1" applyFill="1" applyBorder="1" applyAlignment="1">
      <alignment horizontal="center"/>
    </xf>
    <xf numFmtId="166" fontId="20" fillId="3" borderId="2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167" fontId="6" fillId="0" borderId="0" xfId="0" applyNumberFormat="1" applyFont="1"/>
    <xf numFmtId="3" fontId="6" fillId="0" borderId="0" xfId="0" applyNumberFormat="1" applyFont="1"/>
    <xf numFmtId="3" fontId="3" fillId="3" borderId="0" xfId="0" applyNumberFormat="1" applyFont="1" applyFill="1"/>
    <xf numFmtId="3" fontId="4" fillId="3" borderId="0" xfId="0" applyNumberFormat="1" applyFont="1" applyFill="1"/>
    <xf numFmtId="0" fontId="9" fillId="3" borderId="2" xfId="0" applyFont="1" applyFill="1" applyBorder="1" applyAlignment="1">
      <alignment horizontal="center" vertical="center"/>
    </xf>
    <xf numFmtId="0" fontId="20" fillId="3" borderId="2" xfId="0" applyFont="1" applyFill="1" applyBorder="1" applyAlignment="1">
      <alignment horizontal="center" vertical="center"/>
    </xf>
    <xf numFmtId="0" fontId="20" fillId="3" borderId="2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/>
    </xf>
    <xf numFmtId="43" fontId="3" fillId="0" borderId="2" xfId="0" applyNumberFormat="1" applyFont="1" applyBorder="1"/>
    <xf numFmtId="0" fontId="20" fillId="7" borderId="2" xfId="0" applyFont="1" applyFill="1" applyBorder="1" applyAlignment="1">
      <alignment horizontal="center"/>
    </xf>
    <xf numFmtId="0" fontId="0" fillId="0" borderId="0" xfId="0" applyAlignment="1"/>
    <xf numFmtId="0" fontId="27" fillId="0" borderId="0" xfId="0" applyFont="1" applyAlignment="1"/>
    <xf numFmtId="0" fontId="23" fillId="0" borderId="0" xfId="0" applyFont="1"/>
    <xf numFmtId="0" fontId="28" fillId="0" borderId="0" xfId="0" applyFont="1" applyAlignment="1"/>
    <xf numFmtId="166" fontId="20" fillId="3" borderId="2" xfId="0" applyNumberFormat="1" applyFont="1" applyFill="1" applyBorder="1" applyAlignment="1"/>
    <xf numFmtId="166" fontId="20" fillId="8" borderId="2" xfId="0" applyNumberFormat="1" applyFont="1" applyFill="1" applyBorder="1" applyAlignment="1">
      <alignment horizontal="right"/>
    </xf>
    <xf numFmtId="0" fontId="20" fillId="3" borderId="2" xfId="0" applyFont="1" applyFill="1" applyBorder="1" applyAlignment="1">
      <alignment horizontal="center" wrapText="1"/>
    </xf>
    <xf numFmtId="0" fontId="29" fillId="0" borderId="0" xfId="0" applyFont="1" applyAlignment="1"/>
    <xf numFmtId="0" fontId="30" fillId="0" borderId="2" xfId="0" applyFont="1" applyBorder="1" applyAlignment="1">
      <alignment wrapText="1"/>
    </xf>
    <xf numFmtId="167" fontId="30" fillId="0" borderId="2" xfId="1" applyNumberFormat="1" applyFont="1" applyBorder="1" applyAlignment="1">
      <alignment horizontal="center" vertical="center" wrapText="1"/>
    </xf>
    <xf numFmtId="167" fontId="30" fillId="0" borderId="2" xfId="1" applyNumberFormat="1" applyFont="1" applyBorder="1"/>
    <xf numFmtId="0" fontId="2" fillId="0" borderId="0" xfId="0" applyFont="1" applyBorder="1"/>
    <xf numFmtId="0" fontId="30" fillId="0" borderId="2" xfId="0" applyFont="1" applyBorder="1" applyAlignment="1">
      <alignment horizontal="center" vertical="center" wrapText="1"/>
    </xf>
    <xf numFmtId="167" fontId="30" fillId="0" borderId="2" xfId="0" applyNumberFormat="1" applyFont="1" applyBorder="1"/>
    <xf numFmtId="0" fontId="30" fillId="0" borderId="2" xfId="0" applyFont="1" applyBorder="1"/>
    <xf numFmtId="0" fontId="29" fillId="0" borderId="2" xfId="0" applyFont="1" applyBorder="1" applyAlignment="1">
      <alignment wrapText="1"/>
    </xf>
    <xf numFmtId="167" fontId="29" fillId="0" borderId="2" xfId="0" applyNumberFormat="1" applyFont="1" applyBorder="1"/>
    <xf numFmtId="0" fontId="31" fillId="2" borderId="2" xfId="0" applyFont="1" applyFill="1" applyBorder="1" applyAlignment="1">
      <alignment horizontal="center" vertical="center" wrapText="1"/>
    </xf>
    <xf numFmtId="0" fontId="31" fillId="6" borderId="2" xfId="0" applyFont="1" applyFill="1" applyBorder="1" applyAlignment="1">
      <alignment horizontal="center" vertical="center"/>
    </xf>
    <xf numFmtId="0" fontId="33" fillId="0" borderId="0" xfId="0" applyFont="1"/>
    <xf numFmtId="0" fontId="34" fillId="0" borderId="0" xfId="0" applyFont="1"/>
    <xf numFmtId="0" fontId="31" fillId="3" borderId="2" xfId="0" applyFont="1" applyFill="1" applyBorder="1" applyAlignment="1">
      <alignment horizontal="center" vertical="center" wrapText="1"/>
    </xf>
    <xf numFmtId="4" fontId="31" fillId="3" borderId="2" xfId="0" applyNumberFormat="1" applyFont="1" applyFill="1" applyBorder="1" applyAlignment="1" applyProtection="1">
      <alignment horizontal="center" vertical="top" wrapText="1"/>
      <protection locked="0"/>
    </xf>
    <xf numFmtId="0" fontId="31" fillId="6" borderId="2" xfId="0" applyFont="1" applyFill="1" applyBorder="1" applyAlignment="1">
      <alignment horizontal="center" vertical="center" wrapText="1"/>
    </xf>
    <xf numFmtId="166" fontId="31" fillId="3" borderId="2" xfId="0" applyNumberFormat="1" applyFont="1" applyFill="1" applyBorder="1" applyAlignment="1">
      <alignment horizontal="center" vertical="center" wrapText="1"/>
    </xf>
    <xf numFmtId="166" fontId="31" fillId="3" borderId="0" xfId="0" applyNumberFormat="1" applyFont="1" applyFill="1" applyAlignment="1">
      <alignment vertical="center"/>
    </xf>
    <xf numFmtId="0" fontId="31" fillId="0" borderId="2" xfId="0" applyFont="1" applyFill="1" applyBorder="1" applyAlignment="1">
      <alignment horizontal="center" vertical="center" wrapText="1"/>
    </xf>
    <xf numFmtId="0" fontId="31" fillId="3" borderId="2" xfId="0" applyFont="1" applyFill="1" applyBorder="1" applyAlignment="1">
      <alignment horizontal="center" vertical="center"/>
    </xf>
    <xf numFmtId="0" fontId="31" fillId="0" borderId="0" xfId="0" applyFont="1" applyBorder="1"/>
    <xf numFmtId="0" fontId="31" fillId="0" borderId="0" xfId="0" applyFont="1" applyBorder="1" applyAlignment="1">
      <alignment horizontal="center"/>
    </xf>
    <xf numFmtId="0" fontId="31" fillId="0" borderId="2" xfId="0" applyFont="1" applyBorder="1" applyAlignment="1">
      <alignment horizontal="center" vertical="top" wrapText="1"/>
    </xf>
    <xf numFmtId="0" fontId="32" fillId="3" borderId="0" xfId="0" applyFont="1" applyFill="1"/>
    <xf numFmtId="0" fontId="32" fillId="0" borderId="0" xfId="0" applyFont="1"/>
    <xf numFmtId="0" fontId="31" fillId="7" borderId="2" xfId="0" applyFont="1" applyFill="1" applyBorder="1" applyAlignment="1">
      <alignment horizontal="center"/>
    </xf>
    <xf numFmtId="0" fontId="31" fillId="3" borderId="2" xfId="0" applyFont="1" applyFill="1" applyBorder="1" applyAlignment="1">
      <alignment horizontal="center"/>
    </xf>
    <xf numFmtId="166" fontId="31" fillId="7" borderId="2" xfId="0" applyNumberFormat="1" applyFont="1" applyFill="1" applyBorder="1" applyAlignment="1">
      <alignment horizontal="center"/>
    </xf>
    <xf numFmtId="168" fontId="31" fillId="7" borderId="2" xfId="0" applyNumberFormat="1" applyFont="1" applyFill="1" applyBorder="1" applyAlignment="1">
      <alignment horizontal="center"/>
    </xf>
    <xf numFmtId="0" fontId="32" fillId="7" borderId="0" xfId="0" applyFont="1" applyFill="1"/>
    <xf numFmtId="0" fontId="31" fillId="0" borderId="2" xfId="0" applyFont="1" applyBorder="1" applyAlignment="1">
      <alignment horizontal="center"/>
    </xf>
    <xf numFmtId="0" fontId="31" fillId="3" borderId="2" xfId="0" applyFont="1" applyFill="1" applyBorder="1"/>
    <xf numFmtId="0" fontId="31" fillId="0" borderId="2" xfId="0" applyFont="1" applyBorder="1"/>
    <xf numFmtId="0" fontId="31" fillId="6" borderId="2" xfId="0" applyFont="1" applyFill="1" applyBorder="1" applyAlignment="1">
      <alignment horizontal="center"/>
    </xf>
    <xf numFmtId="165" fontId="31" fillId="3" borderId="2" xfId="0" applyNumberFormat="1" applyFont="1" applyFill="1" applyBorder="1" applyAlignment="1">
      <alignment horizontal="center"/>
    </xf>
    <xf numFmtId="166" fontId="31" fillId="3" borderId="2" xfId="0" applyNumberFormat="1" applyFont="1" applyFill="1" applyBorder="1" applyAlignment="1">
      <alignment horizontal="center"/>
    </xf>
    <xf numFmtId="166" fontId="31" fillId="8" borderId="2" xfId="0" applyNumberFormat="1" applyFont="1" applyFill="1" applyBorder="1" applyAlignment="1">
      <alignment horizontal="center"/>
    </xf>
    <xf numFmtId="166" fontId="31" fillId="3" borderId="0" xfId="0" applyNumberFormat="1" applyFont="1" applyFill="1"/>
    <xf numFmtId="0" fontId="36" fillId="3" borderId="2" xfId="0" applyFont="1" applyFill="1" applyBorder="1"/>
    <xf numFmtId="165" fontId="31" fillId="3" borderId="2" xfId="0" applyNumberFormat="1" applyFont="1" applyFill="1" applyBorder="1" applyAlignment="1"/>
    <xf numFmtId="165" fontId="31" fillId="3" borderId="2" xfId="0" applyNumberFormat="1" applyFont="1" applyFill="1" applyBorder="1" applyAlignment="1">
      <alignment horizontal="right"/>
    </xf>
    <xf numFmtId="166" fontId="31" fillId="3" borderId="2" xfId="0" applyNumberFormat="1" applyFont="1" applyFill="1" applyBorder="1" applyAlignment="1"/>
    <xf numFmtId="166" fontId="31" fillId="3" borderId="2" xfId="0" applyNumberFormat="1" applyFont="1" applyFill="1" applyBorder="1" applyAlignment="1">
      <alignment horizontal="right"/>
    </xf>
    <xf numFmtId="0" fontId="31" fillId="3" borderId="2" xfId="0" applyFont="1" applyFill="1" applyBorder="1" applyAlignment="1"/>
    <xf numFmtId="16" fontId="31" fillId="3" borderId="2" xfId="0" applyNumberFormat="1" applyFont="1" applyFill="1" applyBorder="1" applyAlignment="1">
      <alignment horizontal="right"/>
    </xf>
    <xf numFmtId="166" fontId="31" fillId="7" borderId="2" xfId="0" applyNumberFormat="1" applyFont="1" applyFill="1" applyBorder="1" applyAlignment="1">
      <alignment horizontal="right"/>
    </xf>
    <xf numFmtId="166" fontId="31" fillId="7" borderId="2" xfId="0" applyNumberFormat="1" applyFont="1" applyFill="1" applyBorder="1" applyAlignment="1"/>
    <xf numFmtId="166" fontId="31" fillId="7" borderId="0" xfId="0" applyNumberFormat="1" applyFont="1" applyFill="1"/>
    <xf numFmtId="0" fontId="31" fillId="3" borderId="2" xfId="0" applyFont="1" applyFill="1" applyBorder="1" applyAlignment="1">
      <alignment horizontal="right"/>
    </xf>
    <xf numFmtId="14" fontId="31" fillId="3" borderId="2" xfId="0" applyNumberFormat="1" applyFont="1" applyFill="1" applyBorder="1" applyAlignment="1">
      <alignment horizontal="right"/>
    </xf>
    <xf numFmtId="14" fontId="31" fillId="3" borderId="2" xfId="0" applyNumberFormat="1" applyFont="1" applyFill="1" applyBorder="1" applyAlignment="1"/>
    <xf numFmtId="14" fontId="31" fillId="3" borderId="2" xfId="0" applyNumberFormat="1" applyFont="1" applyFill="1" applyBorder="1" applyAlignment="1">
      <alignment horizontal="center"/>
    </xf>
    <xf numFmtId="0" fontId="31" fillId="0" borderId="0" xfId="0" applyFont="1" applyFill="1"/>
    <xf numFmtId="4" fontId="31" fillId="0" borderId="2" xfId="0" applyNumberFormat="1" applyFont="1" applyBorder="1" applyAlignment="1" applyProtection="1">
      <alignment vertical="top" wrapText="1"/>
      <protection locked="0"/>
    </xf>
    <xf numFmtId="0" fontId="31" fillId="3" borderId="2" xfId="0" applyFont="1" applyFill="1" applyBorder="1" applyAlignment="1">
      <alignment wrapText="1"/>
    </xf>
    <xf numFmtId="0" fontId="31" fillId="2" borderId="2" xfId="0" applyFont="1" applyFill="1" applyBorder="1"/>
    <xf numFmtId="0" fontId="31" fillId="0" borderId="2" xfId="0" applyFont="1" applyFill="1" applyBorder="1" applyAlignment="1">
      <alignment horizontal="center"/>
    </xf>
    <xf numFmtId="14" fontId="31" fillId="0" borderId="2" xfId="0" applyNumberFormat="1" applyFont="1" applyBorder="1" applyAlignment="1"/>
    <xf numFmtId="165" fontId="31" fillId="0" borderId="2" xfId="0" applyNumberFormat="1" applyFont="1" applyBorder="1" applyAlignment="1">
      <alignment horizontal="center"/>
    </xf>
    <xf numFmtId="165" fontId="31" fillId="0" borderId="2" xfId="0" applyNumberFormat="1" applyFont="1" applyBorder="1" applyAlignment="1"/>
    <xf numFmtId="0" fontId="32" fillId="3" borderId="8" xfId="0" applyFont="1" applyFill="1" applyBorder="1" applyAlignment="1">
      <alignment horizontal="center"/>
    </xf>
    <xf numFmtId="0" fontId="32" fillId="3" borderId="5" xfId="0" applyFont="1" applyFill="1" applyBorder="1" applyAlignment="1">
      <alignment horizontal="center"/>
    </xf>
    <xf numFmtId="0" fontId="32" fillId="0" borderId="5" xfId="0" applyFont="1" applyBorder="1" applyAlignment="1"/>
    <xf numFmtId="0" fontId="32" fillId="0" borderId="5" xfId="0" applyFont="1" applyBorder="1" applyAlignment="1">
      <alignment horizontal="center"/>
    </xf>
    <xf numFmtId="0" fontId="32" fillId="0" borderId="0" xfId="0" applyFont="1" applyBorder="1"/>
    <xf numFmtId="3" fontId="32" fillId="0" borderId="5" xfId="0" applyNumberFormat="1" applyFont="1" applyBorder="1" applyAlignment="1"/>
    <xf numFmtId="167" fontId="32" fillId="0" borderId="5" xfId="0" applyNumberFormat="1" applyFont="1" applyBorder="1" applyAlignment="1"/>
    <xf numFmtId="0" fontId="32" fillId="0" borderId="0" xfId="0" applyFont="1" applyBorder="1" applyAlignment="1">
      <alignment horizontal="center"/>
    </xf>
    <xf numFmtId="0" fontId="32" fillId="3" borderId="0" xfId="0" applyFont="1" applyFill="1" applyBorder="1"/>
    <xf numFmtId="164" fontId="32" fillId="0" borderId="0" xfId="1" applyFont="1" applyBorder="1"/>
    <xf numFmtId="0" fontId="32" fillId="0" borderId="5" xfId="0" applyFont="1" applyBorder="1"/>
    <xf numFmtId="164" fontId="32" fillId="0" borderId="5" xfId="0" applyNumberFormat="1" applyFont="1" applyBorder="1"/>
    <xf numFmtId="0" fontId="37" fillId="0" borderId="0" xfId="0" applyFont="1"/>
    <xf numFmtId="0" fontId="37" fillId="0" borderId="0" xfId="0" applyFont="1" applyAlignment="1">
      <alignment horizontal="center"/>
    </xf>
    <xf numFmtId="0" fontId="12" fillId="0" borderId="2" xfId="0" applyFont="1" applyBorder="1" applyAlignment="1">
      <alignment horizontal="center"/>
    </xf>
    <xf numFmtId="3" fontId="12" fillId="0" borderId="2" xfId="0" applyNumberFormat="1" applyFont="1" applyBorder="1"/>
    <xf numFmtId="0" fontId="12" fillId="0" borderId="2" xfId="0" applyFont="1" applyBorder="1"/>
    <xf numFmtId="0" fontId="12" fillId="2" borderId="2" xfId="0" applyFont="1" applyFill="1" applyBorder="1" applyAlignment="1">
      <alignment horizontal="center"/>
    </xf>
    <xf numFmtId="166" fontId="12" fillId="0" borderId="2" xfId="0" applyNumberFormat="1" applyFont="1" applyBorder="1"/>
    <xf numFmtId="0" fontId="12" fillId="0" borderId="2" xfId="0" applyFont="1" applyBorder="1" applyAlignment="1"/>
    <xf numFmtId="14" fontId="12" fillId="0" borderId="2" xfId="0" applyNumberFormat="1" applyFont="1" applyBorder="1"/>
    <xf numFmtId="166" fontId="12" fillId="0" borderId="2" xfId="0" applyNumberFormat="1" applyFont="1" applyBorder="1" applyAlignment="1">
      <alignment wrapText="1"/>
    </xf>
    <xf numFmtId="0" fontId="39" fillId="0" borderId="2" xfId="0" applyFont="1" applyBorder="1" applyAlignment="1">
      <alignment horizontal="center"/>
    </xf>
    <xf numFmtId="0" fontId="39" fillId="0" borderId="2" xfId="0" applyFont="1" applyBorder="1"/>
    <xf numFmtId="0" fontId="39" fillId="0" borderId="2" xfId="0" applyFont="1" applyFill="1" applyBorder="1" applyAlignment="1">
      <alignment horizontal="center"/>
    </xf>
    <xf numFmtId="14" fontId="39" fillId="0" borderId="2" xfId="0" applyNumberFormat="1" applyFont="1" applyBorder="1"/>
    <xf numFmtId="0" fontId="39" fillId="0" borderId="0" xfId="0" applyFont="1" applyBorder="1"/>
    <xf numFmtId="9" fontId="40" fillId="0" borderId="0" xfId="4" applyFont="1"/>
    <xf numFmtId="0" fontId="40" fillId="0" borderId="0" xfId="0" applyFont="1"/>
    <xf numFmtId="0" fontId="41" fillId="0" borderId="0" xfId="0" applyFont="1" applyBorder="1"/>
    <xf numFmtId="0" fontId="38" fillId="0" borderId="0" xfId="0" applyFont="1" applyAlignment="1">
      <alignment horizontal="left"/>
    </xf>
    <xf numFmtId="169" fontId="2" fillId="0" borderId="0" xfId="1" applyNumberFormat="1" applyFont="1" applyBorder="1"/>
    <xf numFmtId="169" fontId="42" fillId="0" borderId="0" xfId="1" applyNumberFormat="1" applyFont="1" applyBorder="1"/>
    <xf numFmtId="169" fontId="2" fillId="0" borderId="0" xfId="0" applyNumberFormat="1" applyFont="1" applyBorder="1"/>
    <xf numFmtId="0" fontId="2" fillId="0" borderId="0" xfId="0" applyFont="1"/>
    <xf numFmtId="0" fontId="34" fillId="0" borderId="0" xfId="0" applyFont="1" applyAlignment="1">
      <alignment horizontal="center"/>
    </xf>
    <xf numFmtId="0" fontId="38" fillId="3" borderId="2" xfId="0" applyFont="1" applyFill="1" applyBorder="1" applyAlignment="1" applyProtection="1">
      <alignment horizontal="center"/>
      <protection locked="0"/>
    </xf>
    <xf numFmtId="0" fontId="38" fillId="3" borderId="2" xfId="0" applyFont="1" applyFill="1" applyBorder="1" applyAlignment="1" applyProtection="1">
      <alignment horizontal="center" vertical="top" wrapText="1"/>
      <protection locked="0"/>
    </xf>
    <xf numFmtId="0" fontId="38" fillId="0" borderId="2" xfId="0" applyFont="1" applyBorder="1" applyAlignment="1" applyProtection="1">
      <alignment vertical="top" wrapText="1"/>
      <protection locked="0"/>
    </xf>
    <xf numFmtId="0" fontId="38" fillId="0" borderId="2" xfId="0" applyFont="1" applyBorder="1" applyAlignment="1" applyProtection="1">
      <alignment horizontal="left" vertical="top" wrapText="1"/>
      <protection locked="0"/>
    </xf>
    <xf numFmtId="0" fontId="38" fillId="3" borderId="2" xfId="0" applyFont="1" applyFill="1" applyBorder="1" applyAlignment="1" applyProtection="1">
      <alignment vertical="top" wrapText="1"/>
      <protection locked="0"/>
    </xf>
    <xf numFmtId="169" fontId="42" fillId="0" borderId="0" xfId="1" applyNumberFormat="1" applyFont="1" applyBorder="1" applyProtection="1">
      <protection locked="0"/>
    </xf>
    <xf numFmtId="0" fontId="2" fillId="0" borderId="0" xfId="0" applyFont="1" applyBorder="1" applyProtection="1">
      <protection locked="0"/>
    </xf>
    <xf numFmtId="169" fontId="2" fillId="0" borderId="0" xfId="0" applyNumberFormat="1" applyFont="1" applyBorder="1" applyProtection="1">
      <protection locked="0"/>
    </xf>
    <xf numFmtId="0" fontId="2" fillId="0" borderId="0" xfId="0" applyFont="1" applyProtection="1">
      <protection locked="0"/>
    </xf>
    <xf numFmtId="0" fontId="38" fillId="0" borderId="2" xfId="0" applyFont="1" applyBorder="1" applyAlignment="1">
      <alignment horizontal="center"/>
    </xf>
    <xf numFmtId="0" fontId="38" fillId="0" borderId="2" xfId="0" applyFont="1" applyBorder="1" applyAlignment="1">
      <alignment wrapText="1"/>
    </xf>
    <xf numFmtId="0" fontId="38" fillId="0" borderId="2" xfId="0" applyFont="1" applyBorder="1" applyAlignment="1">
      <alignment horizontal="center" wrapText="1"/>
    </xf>
    <xf numFmtId="3" fontId="38" fillId="0" borderId="2" xfId="0" applyNumberFormat="1" applyFont="1" applyBorder="1" applyAlignment="1">
      <alignment wrapText="1"/>
    </xf>
    <xf numFmtId="4" fontId="38" fillId="0" borderId="2" xfId="0" applyNumberFormat="1" applyFont="1" applyBorder="1" applyAlignment="1">
      <alignment wrapText="1"/>
    </xf>
    <xf numFmtId="3" fontId="38" fillId="9" borderId="2" xfId="0" applyNumberFormat="1" applyFont="1" applyFill="1" applyBorder="1" applyAlignment="1">
      <alignment wrapText="1"/>
    </xf>
    <xf numFmtId="3" fontId="38" fillId="0" borderId="2" xfId="0" applyNumberFormat="1" applyFont="1" applyFill="1" applyBorder="1" applyAlignment="1">
      <alignment wrapText="1"/>
    </xf>
    <xf numFmtId="164" fontId="38" fillId="0" borderId="2" xfId="1" applyFont="1" applyBorder="1" applyAlignment="1">
      <alignment wrapText="1"/>
    </xf>
    <xf numFmtId="0" fontId="38" fillId="0" borderId="11" xfId="0" applyFont="1" applyBorder="1" applyAlignment="1">
      <alignment wrapText="1"/>
    </xf>
    <xf numFmtId="0" fontId="38" fillId="0" borderId="1" xfId="0" applyFont="1" applyBorder="1" applyAlignment="1">
      <alignment wrapText="1"/>
    </xf>
    <xf numFmtId="2" fontId="38" fillId="0" borderId="2" xfId="0" applyNumberFormat="1" applyFont="1" applyBorder="1" applyAlignment="1">
      <alignment wrapText="1"/>
    </xf>
    <xf numFmtId="0" fontId="42" fillId="0" borderId="0" xfId="0" applyFont="1" applyBorder="1"/>
    <xf numFmtId="169" fontId="42" fillId="0" borderId="0" xfId="0" applyNumberFormat="1" applyFont="1" applyBorder="1"/>
    <xf numFmtId="0" fontId="38" fillId="0" borderId="0" xfId="0" applyFont="1" applyAlignment="1">
      <alignment horizontal="center"/>
    </xf>
    <xf numFmtId="167" fontId="38" fillId="8" borderId="2" xfId="5" applyNumberFormat="1" applyFont="1" applyFill="1" applyBorder="1" applyAlignment="1">
      <alignment wrapText="1"/>
    </xf>
    <xf numFmtId="0" fontId="2" fillId="0" borderId="0" xfId="0" applyFont="1" applyBorder="1" applyAlignment="1">
      <alignment horizontal="center"/>
    </xf>
    <xf numFmtId="0" fontId="38" fillId="0" borderId="2" xfId="0" applyFont="1" applyFill="1" applyBorder="1" applyAlignment="1">
      <alignment horizontal="center" wrapText="1"/>
    </xf>
    <xf numFmtId="167" fontId="38" fillId="0" borderId="2" xfId="5" applyNumberFormat="1" applyFont="1" applyFill="1" applyBorder="1" applyAlignment="1">
      <alignment horizontal="center" wrapText="1"/>
    </xf>
    <xf numFmtId="0" fontId="2" fillId="0" borderId="0" xfId="0" applyFont="1" applyFill="1" applyBorder="1"/>
    <xf numFmtId="169" fontId="2" fillId="0" borderId="0" xfId="1" applyNumberFormat="1" applyFont="1" applyFill="1" applyBorder="1"/>
    <xf numFmtId="169" fontId="43" fillId="0" borderId="0" xfId="6" applyNumberFormat="1" applyFont="1" applyFill="1" applyAlignment="1" applyProtection="1">
      <alignment horizontal="center"/>
      <protection locked="0"/>
    </xf>
    <xf numFmtId="3" fontId="38" fillId="10" borderId="2" xfId="0" applyNumberFormat="1" applyFont="1" applyFill="1" applyBorder="1" applyAlignment="1">
      <alignment wrapText="1"/>
    </xf>
    <xf numFmtId="164" fontId="38" fillId="0" borderId="11" xfId="1" applyFont="1" applyBorder="1" applyAlignment="1">
      <alignment wrapText="1"/>
    </xf>
    <xf numFmtId="0" fontId="44" fillId="0" borderId="0" xfId="0" applyFont="1"/>
    <xf numFmtId="0" fontId="45" fillId="0" borderId="0" xfId="0" applyFont="1"/>
    <xf numFmtId="0" fontId="46" fillId="0" borderId="0" xfId="0" applyFont="1"/>
    <xf numFmtId="0" fontId="47" fillId="0" borderId="0" xfId="0" applyFont="1"/>
    <xf numFmtId="0" fontId="46" fillId="0" borderId="0" xfId="0" applyFont="1" applyBorder="1" applyAlignment="1">
      <alignment vertical="center"/>
    </xf>
    <xf numFmtId="0" fontId="44" fillId="0" borderId="0" xfId="0" applyFont="1" applyBorder="1"/>
    <xf numFmtId="0" fontId="48" fillId="0" borderId="0" xfId="0" applyFont="1" applyBorder="1" applyAlignment="1">
      <alignment vertical="center"/>
    </xf>
    <xf numFmtId="0" fontId="46" fillId="0" borderId="4" xfId="0" applyFont="1" applyBorder="1" applyAlignment="1">
      <alignment vertical="center"/>
    </xf>
    <xf numFmtId="0" fontId="49" fillId="0" borderId="4" xfId="0" applyFont="1" applyBorder="1" applyAlignment="1">
      <alignment horizontal="center" vertical="center"/>
    </xf>
    <xf numFmtId="0" fontId="46" fillId="0" borderId="2" xfId="0" applyFont="1" applyBorder="1" applyAlignment="1">
      <alignment horizontal="center" vertical="center" wrapText="1"/>
    </xf>
    <xf numFmtId="0" fontId="46" fillId="0" borderId="11" xfId="0" applyFont="1" applyBorder="1" applyAlignment="1">
      <alignment horizontal="center" vertical="center" wrapText="1"/>
    </xf>
    <xf numFmtId="0" fontId="46" fillId="0" borderId="2" xfId="0" applyFont="1" applyBorder="1" applyAlignment="1">
      <alignment horizontal="center" vertical="center" wrapText="1" shrinkToFit="1"/>
    </xf>
    <xf numFmtId="0" fontId="46" fillId="0" borderId="2" xfId="0" applyFont="1" applyFill="1" applyBorder="1" applyAlignment="1">
      <alignment horizontal="center" vertical="center" wrapText="1"/>
    </xf>
    <xf numFmtId="0" fontId="44" fillId="0" borderId="10" xfId="0" applyFont="1" applyBorder="1" applyAlignment="1">
      <alignment horizontal="center" vertical="center"/>
    </xf>
    <xf numFmtId="0" fontId="44" fillId="0" borderId="2" xfId="0" applyFont="1" applyBorder="1"/>
    <xf numFmtId="0" fontId="44" fillId="0" borderId="2" xfId="0" applyFont="1" applyBorder="1" applyAlignment="1">
      <alignment horizontal="center" vertical="center"/>
    </xf>
    <xf numFmtId="0" fontId="44" fillId="0" borderId="2" xfId="0" applyFont="1" applyBorder="1" applyAlignment="1">
      <alignment horizontal="center"/>
    </xf>
    <xf numFmtId="167" fontId="44" fillId="0" borderId="2" xfId="1" applyNumberFormat="1" applyFont="1" applyFill="1" applyBorder="1" applyAlignment="1">
      <alignment horizontal="center" vertical="center"/>
    </xf>
    <xf numFmtId="0" fontId="50" fillId="0" borderId="0" xfId="0" applyFont="1"/>
    <xf numFmtId="0" fontId="44" fillId="0" borderId="11" xfId="0" applyFont="1" applyBorder="1" applyAlignment="1">
      <alignment horizontal="center" vertical="center"/>
    </xf>
    <xf numFmtId="167" fontId="44" fillId="0" borderId="12" xfId="1" applyNumberFormat="1" applyFont="1" applyBorder="1" applyAlignment="1">
      <alignment vertical="center"/>
    </xf>
    <xf numFmtId="0" fontId="44" fillId="0" borderId="2" xfId="0" applyFont="1" applyBorder="1" applyAlignment="1">
      <alignment wrapText="1"/>
    </xf>
    <xf numFmtId="167" fontId="44" fillId="0" borderId="2" xfId="1" applyNumberFormat="1" applyFont="1" applyBorder="1" applyAlignment="1">
      <alignment vertical="center"/>
    </xf>
    <xf numFmtId="4" fontId="44" fillId="0" borderId="2" xfId="0" applyNumberFormat="1" applyFont="1" applyBorder="1" applyAlignment="1" applyProtection="1">
      <alignment vertical="top" wrapText="1"/>
      <protection locked="0"/>
    </xf>
    <xf numFmtId="0" fontId="44" fillId="0" borderId="0" xfId="0" applyFont="1" applyAlignment="1">
      <alignment horizontal="left" vertical="top"/>
    </xf>
    <xf numFmtId="0" fontId="44" fillId="0" borderId="2" xfId="0" applyFont="1" applyFill="1" applyBorder="1" applyAlignment="1">
      <alignment horizontal="center" vertical="center"/>
    </xf>
    <xf numFmtId="167" fontId="46" fillId="0" borderId="2" xfId="1" applyNumberFormat="1" applyFont="1" applyFill="1" applyBorder="1" applyAlignment="1">
      <alignment horizontal="center" vertical="center"/>
    </xf>
    <xf numFmtId="0" fontId="46" fillId="0" borderId="2" xfId="0" applyFont="1" applyBorder="1" applyAlignment="1">
      <alignment horizontal="center" vertical="center"/>
    </xf>
    <xf numFmtId="167" fontId="49" fillId="0" borderId="2" xfId="1" applyNumberFormat="1" applyFont="1" applyBorder="1" applyAlignment="1">
      <alignment horizontal="center" vertical="center"/>
    </xf>
    <xf numFmtId="167" fontId="46" fillId="0" borderId="2" xfId="1" applyNumberFormat="1" applyFont="1" applyBorder="1" applyAlignment="1">
      <alignment horizontal="center" vertical="center"/>
    </xf>
    <xf numFmtId="0" fontId="46" fillId="0" borderId="2" xfId="0" applyFont="1" applyBorder="1" applyAlignment="1">
      <alignment horizontal="center"/>
    </xf>
    <xf numFmtId="167" fontId="44" fillId="0" borderId="2" xfId="1" applyNumberFormat="1" applyFont="1" applyBorder="1" applyAlignment="1">
      <alignment horizontal="center" vertical="center"/>
    </xf>
    <xf numFmtId="167" fontId="46" fillId="0" borderId="2" xfId="1" applyNumberFormat="1" applyFont="1" applyBorder="1" applyAlignment="1">
      <alignment vertical="center"/>
    </xf>
    <xf numFmtId="167" fontId="50" fillId="0" borderId="2" xfId="1" applyNumberFormat="1" applyFont="1" applyBorder="1" applyAlignment="1">
      <alignment vertical="center"/>
    </xf>
    <xf numFmtId="0" fontId="44" fillId="0" borderId="10" xfId="0" applyFont="1" applyBorder="1" applyAlignment="1">
      <alignment vertical="center"/>
    </xf>
    <xf numFmtId="167" fontId="46" fillId="0" borderId="2" xfId="0" applyNumberFormat="1" applyFont="1" applyBorder="1"/>
    <xf numFmtId="3" fontId="46" fillId="0" borderId="2" xfId="0" applyNumberFormat="1" applyFont="1" applyBorder="1" applyAlignment="1">
      <alignment vertical="top"/>
    </xf>
    <xf numFmtId="0" fontId="46" fillId="0" borderId="2" xfId="0" applyFont="1" applyBorder="1" applyAlignment="1">
      <alignment vertical="top"/>
    </xf>
    <xf numFmtId="0" fontId="44" fillId="0" borderId="10" xfId="0" applyFont="1" applyFill="1" applyBorder="1" applyAlignment="1">
      <alignment horizontal="center"/>
    </xf>
    <xf numFmtId="0" fontId="46" fillId="0" borderId="2" xfId="0" applyFont="1" applyFill="1" applyBorder="1" applyAlignment="1">
      <alignment horizontal="center"/>
    </xf>
    <xf numFmtId="167" fontId="46" fillId="0" borderId="2" xfId="1" applyNumberFormat="1" applyFont="1" applyFill="1" applyBorder="1"/>
    <xf numFmtId="0" fontId="46" fillId="0" borderId="2" xfId="0" applyFont="1" applyFill="1" applyBorder="1"/>
    <xf numFmtId="0" fontId="46" fillId="0" borderId="2" xfId="0" applyFont="1" applyFill="1" applyBorder="1" applyAlignment="1">
      <alignment horizontal="center" vertical="top"/>
    </xf>
    <xf numFmtId="167" fontId="44" fillId="0" borderId="2" xfId="1" applyNumberFormat="1" applyFont="1" applyFill="1" applyBorder="1" applyAlignment="1">
      <alignment vertical="top"/>
    </xf>
    <xf numFmtId="0" fontId="46" fillId="0" borderId="2" xfId="0" applyFont="1" applyFill="1" applyBorder="1" applyAlignment="1">
      <alignment vertical="top"/>
    </xf>
    <xf numFmtId="0" fontId="44" fillId="0" borderId="2" xfId="0" applyFont="1" applyBorder="1" applyAlignment="1" applyProtection="1">
      <alignment vertical="top" wrapText="1"/>
      <protection locked="0"/>
    </xf>
    <xf numFmtId="167" fontId="44" fillId="0" borderId="2" xfId="1" applyNumberFormat="1" applyFont="1" applyFill="1" applyBorder="1" applyAlignment="1"/>
    <xf numFmtId="4" fontId="44" fillId="0" borderId="2" xfId="0" applyNumberFormat="1" applyFont="1" applyBorder="1" applyAlignment="1">
      <alignment wrapText="1"/>
    </xf>
    <xf numFmtId="4" fontId="44" fillId="0" borderId="2" xfId="0" applyNumberFormat="1" applyFont="1" applyBorder="1" applyAlignment="1" applyProtection="1">
      <alignment horizontal="left" vertical="top" wrapText="1"/>
      <protection locked="0"/>
    </xf>
    <xf numFmtId="0" fontId="44" fillId="0" borderId="0" xfId="0" applyFont="1" applyAlignment="1">
      <alignment horizontal="center"/>
    </xf>
    <xf numFmtId="167" fontId="44" fillId="0" borderId="0" xfId="0" applyNumberFormat="1" applyFont="1"/>
    <xf numFmtId="0" fontId="46" fillId="0" borderId="2" xfId="0" applyFont="1" applyBorder="1" applyAlignment="1">
      <alignment wrapText="1"/>
    </xf>
    <xf numFmtId="0" fontId="20" fillId="0" borderId="1" xfId="0" applyFont="1" applyBorder="1" applyAlignment="1">
      <alignment vertical="center"/>
    </xf>
    <xf numFmtId="0" fontId="20" fillId="3" borderId="12" xfId="0" applyFont="1" applyFill="1" applyBorder="1" applyAlignment="1">
      <alignment horizontal="center"/>
    </xf>
    <xf numFmtId="0" fontId="20" fillId="5" borderId="12" xfId="0" applyFont="1" applyFill="1" applyBorder="1" applyAlignment="1">
      <alignment horizontal="center"/>
    </xf>
    <xf numFmtId="15" fontId="20" fillId="3" borderId="12" xfId="0" applyNumberFormat="1" applyFont="1" applyFill="1" applyBorder="1" applyAlignment="1">
      <alignment horizontal="center"/>
    </xf>
    <xf numFmtId="0" fontId="20" fillId="3" borderId="3" xfId="0" applyFont="1" applyFill="1" applyBorder="1" applyAlignment="1">
      <alignment horizontal="center"/>
    </xf>
    <xf numFmtId="0" fontId="20" fillId="5" borderId="3" xfId="0" applyFont="1" applyFill="1" applyBorder="1" applyAlignment="1">
      <alignment horizontal="center"/>
    </xf>
    <xf numFmtId="15" fontId="20" fillId="3" borderId="3" xfId="0" applyNumberFormat="1" applyFont="1" applyFill="1" applyBorder="1" applyAlignment="1">
      <alignment horizontal="center"/>
    </xf>
    <xf numFmtId="0" fontId="20" fillId="3" borderId="3" xfId="0" applyFont="1" applyFill="1" applyBorder="1"/>
    <xf numFmtId="0" fontId="20" fillId="3" borderId="3" xfId="0" applyFont="1" applyFill="1" applyBorder="1" applyAlignment="1">
      <alignment horizontal="right"/>
    </xf>
    <xf numFmtId="15" fontId="20" fillId="3" borderId="2" xfId="0" applyNumberFormat="1" applyFont="1" applyFill="1" applyBorder="1" applyAlignment="1">
      <alignment horizontal="center" wrapText="1"/>
    </xf>
    <xf numFmtId="0" fontId="20" fillId="3" borderId="2" xfId="0" applyFont="1" applyFill="1" applyBorder="1" applyAlignment="1">
      <alignment horizontal="right" wrapText="1"/>
    </xf>
    <xf numFmtId="0" fontId="4" fillId="3" borderId="2" xfId="0" applyFont="1" applyFill="1" applyBorder="1" applyAlignment="1">
      <alignment wrapText="1"/>
    </xf>
    <xf numFmtId="0" fontId="4" fillId="3" borderId="0" xfId="0" applyFont="1" applyFill="1" applyAlignment="1">
      <alignment wrapText="1"/>
    </xf>
    <xf numFmtId="0" fontId="5" fillId="3" borderId="0" xfId="0" applyFont="1" applyFill="1" applyBorder="1"/>
    <xf numFmtId="0" fontId="5" fillId="3" borderId="2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 wrapText="1"/>
    </xf>
    <xf numFmtId="0" fontId="5" fillId="3" borderId="0" xfId="0" applyFont="1" applyFill="1"/>
    <xf numFmtId="167" fontId="44" fillId="0" borderId="2" xfId="0" applyNumberFormat="1" applyFont="1" applyBorder="1" applyAlignment="1">
      <alignment horizontal="center"/>
    </xf>
    <xf numFmtId="0" fontId="31" fillId="0" borderId="3" xfId="0" applyFont="1" applyBorder="1" applyAlignment="1">
      <alignment vertical="center" wrapText="1"/>
    </xf>
    <xf numFmtId="0" fontId="31" fillId="0" borderId="3" xfId="0" applyFont="1" applyBorder="1" applyAlignment="1">
      <alignment vertical="center"/>
    </xf>
    <xf numFmtId="0" fontId="31" fillId="2" borderId="3" xfId="0" applyFont="1" applyFill="1" applyBorder="1" applyAlignment="1">
      <alignment vertical="center"/>
    </xf>
    <xf numFmtId="0" fontId="31" fillId="0" borderId="4" xfId="0" applyFont="1" applyBorder="1" applyAlignment="1">
      <alignment wrapText="1"/>
    </xf>
    <xf numFmtId="0" fontId="31" fillId="0" borderId="4" xfId="0" applyFont="1" applyBorder="1"/>
    <xf numFmtId="0" fontId="31" fillId="2" borderId="3" xfId="0" applyFont="1" applyFill="1" applyBorder="1" applyAlignment="1">
      <alignment horizontal="center" vertical="center" wrapText="1"/>
    </xf>
    <xf numFmtId="0" fontId="31" fillId="2" borderId="3" xfId="0" applyFont="1" applyFill="1" applyBorder="1" applyAlignment="1">
      <alignment vertical="center" wrapText="1"/>
    </xf>
    <xf numFmtId="0" fontId="31" fillId="2" borderId="2" xfId="0" applyFont="1" applyFill="1" applyBorder="1" applyAlignment="1">
      <alignment horizontal="left" vertical="center" wrapText="1"/>
    </xf>
    <xf numFmtId="0" fontId="31" fillId="2" borderId="2" xfId="0" applyFont="1" applyFill="1" applyBorder="1" applyAlignment="1">
      <alignment horizontal="center" vertical="top" wrapText="1"/>
    </xf>
    <xf numFmtId="0" fontId="31" fillId="7" borderId="2" xfId="0" applyFont="1" applyFill="1" applyBorder="1" applyAlignment="1">
      <alignment horizontal="center" vertical="top" wrapText="1"/>
    </xf>
    <xf numFmtId="3" fontId="31" fillId="0" borderId="2" xfId="0" applyNumberFormat="1" applyFont="1" applyBorder="1"/>
    <xf numFmtId="0" fontId="31" fillId="2" borderId="2" xfId="0" applyFont="1" applyFill="1" applyBorder="1" applyAlignment="1">
      <alignment horizontal="center"/>
    </xf>
    <xf numFmtId="166" fontId="31" fillId="0" borderId="2" xfId="0" applyNumberFormat="1" applyFont="1" applyBorder="1"/>
    <xf numFmtId="166" fontId="31" fillId="0" borderId="2" xfId="0" applyNumberFormat="1" applyFont="1" applyBorder="1" applyAlignment="1">
      <alignment horizontal="right"/>
    </xf>
    <xf numFmtId="166" fontId="31" fillId="0" borderId="2" xfId="0" applyNumberFormat="1" applyFont="1" applyBorder="1" applyAlignment="1">
      <alignment horizontal="center"/>
    </xf>
    <xf numFmtId="166" fontId="31" fillId="0" borderId="2" xfId="0" applyNumberFormat="1" applyFont="1" applyBorder="1" applyAlignment="1">
      <alignment horizontal="right" wrapText="1"/>
    </xf>
    <xf numFmtId="0" fontId="31" fillId="0" borderId="2" xfId="0" applyFont="1" applyBorder="1" applyAlignment="1">
      <alignment wrapText="1"/>
    </xf>
    <xf numFmtId="0" fontId="31" fillId="0" borderId="2" xfId="0" applyFont="1" applyBorder="1" applyAlignment="1"/>
    <xf numFmtId="14" fontId="31" fillId="0" borderId="2" xfId="0" applyNumberFormat="1" applyFont="1" applyBorder="1"/>
    <xf numFmtId="166" fontId="31" fillId="0" borderId="2" xfId="0" applyNumberFormat="1" applyFont="1" applyBorder="1" applyAlignment="1">
      <alignment wrapText="1"/>
    </xf>
    <xf numFmtId="167" fontId="31" fillId="3" borderId="2" xfId="1" applyNumberFormat="1" applyFont="1" applyFill="1" applyBorder="1" applyAlignment="1">
      <alignment vertical="center" wrapText="1"/>
    </xf>
    <xf numFmtId="0" fontId="31" fillId="3" borderId="2" xfId="0" applyFont="1" applyFill="1" applyBorder="1" applyAlignment="1">
      <alignment vertical="center" wrapText="1"/>
    </xf>
    <xf numFmtId="3" fontId="35" fillId="7" borderId="2" xfId="2" applyNumberFormat="1" applyFont="1" applyFill="1" applyBorder="1" applyAlignment="1"/>
    <xf numFmtId="4" fontId="31" fillId="3" borderId="2" xfId="1" applyNumberFormat="1" applyFont="1" applyFill="1" applyBorder="1" applyAlignment="1"/>
    <xf numFmtId="3" fontId="35" fillId="3" borderId="2" xfId="2" applyNumberFormat="1" applyFont="1" applyFill="1" applyBorder="1" applyAlignment="1"/>
    <xf numFmtId="164" fontId="31" fillId="3" borderId="2" xfId="1" applyFont="1" applyFill="1" applyBorder="1" applyAlignment="1"/>
    <xf numFmtId="167" fontId="46" fillId="0" borderId="12" xfId="1" applyNumberFormat="1" applyFont="1" applyBorder="1" applyAlignment="1">
      <alignment vertical="center"/>
    </xf>
    <xf numFmtId="3" fontId="31" fillId="3" borderId="2" xfId="0" applyNumberFormat="1" applyFont="1" applyFill="1" applyBorder="1" applyAlignment="1"/>
    <xf numFmtId="3" fontId="31" fillId="0" borderId="2" xfId="0" applyNumberFormat="1" applyFont="1" applyBorder="1" applyAlignment="1"/>
    <xf numFmtId="0" fontId="22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39" fillId="0" borderId="0" xfId="0" applyFont="1" applyBorder="1" applyAlignment="1"/>
    <xf numFmtId="3" fontId="39" fillId="0" borderId="0" xfId="0" applyNumberFormat="1" applyFont="1" applyBorder="1"/>
    <xf numFmtId="0" fontId="46" fillId="0" borderId="2" xfId="0" applyFont="1" applyBorder="1"/>
    <xf numFmtId="167" fontId="31" fillId="0" borderId="2" xfId="1" applyNumberFormat="1" applyFont="1" applyFill="1" applyBorder="1" applyAlignment="1">
      <alignment vertical="center"/>
    </xf>
    <xf numFmtId="167" fontId="31" fillId="0" borderId="12" xfId="1" applyNumberFormat="1" applyFont="1" applyBorder="1" applyAlignment="1">
      <alignment vertical="center"/>
    </xf>
    <xf numFmtId="167" fontId="31" fillId="0" borderId="2" xfId="1" applyNumberFormat="1" applyFont="1" applyBorder="1" applyAlignment="1">
      <alignment vertical="center"/>
    </xf>
    <xf numFmtId="0" fontId="31" fillId="0" borderId="2" xfId="0" applyFont="1" applyBorder="1" applyAlignment="1">
      <alignment horizontal="left" vertical="top" wrapText="1"/>
    </xf>
    <xf numFmtId="167" fontId="32" fillId="0" borderId="2" xfId="1" applyNumberFormat="1" applyFont="1" applyBorder="1" applyAlignment="1">
      <alignment vertical="center"/>
    </xf>
    <xf numFmtId="0" fontId="31" fillId="0" borderId="2" xfId="0" applyFont="1" applyFill="1" applyBorder="1"/>
    <xf numFmtId="0" fontId="44" fillId="3" borderId="2" xfId="0" applyFont="1" applyFill="1" applyBorder="1" applyAlignment="1">
      <alignment horizontal="center" vertical="center"/>
    </xf>
    <xf numFmtId="0" fontId="46" fillId="3" borderId="2" xfId="0" applyFont="1" applyFill="1" applyBorder="1" applyAlignment="1">
      <alignment horizontal="center" wrapText="1"/>
    </xf>
    <xf numFmtId="0" fontId="46" fillId="3" borderId="2" xfId="0" applyFont="1" applyFill="1" applyBorder="1" applyAlignment="1">
      <alignment horizontal="left" vertical="center" wrapText="1"/>
    </xf>
    <xf numFmtId="0" fontId="46" fillId="3" borderId="2" xfId="0" applyFont="1" applyFill="1" applyBorder="1" applyAlignment="1">
      <alignment horizontal="center"/>
    </xf>
    <xf numFmtId="0" fontId="46" fillId="3" borderId="2" xfId="0" applyFont="1" applyFill="1" applyBorder="1" applyAlignment="1">
      <alignment vertical="center" wrapText="1"/>
    </xf>
    <xf numFmtId="0" fontId="52" fillId="3" borderId="2" xfId="0" applyFont="1" applyFill="1" applyBorder="1" applyAlignment="1">
      <alignment vertical="center" wrapText="1"/>
    </xf>
    <xf numFmtId="3" fontId="46" fillId="3" borderId="2" xfId="0" applyNumberFormat="1" applyFont="1" applyFill="1" applyBorder="1" applyAlignment="1">
      <alignment horizontal="center"/>
    </xf>
    <xf numFmtId="0" fontId="44" fillId="3" borderId="12" xfId="0" applyFont="1" applyFill="1" applyBorder="1" applyAlignment="1">
      <alignment horizontal="center" vertical="center"/>
    </xf>
    <xf numFmtId="0" fontId="44" fillId="3" borderId="2" xfId="0" applyFont="1" applyFill="1" applyBorder="1" applyAlignment="1">
      <alignment horizontal="center" vertical="center" wrapText="1"/>
    </xf>
    <xf numFmtId="0" fontId="44" fillId="3" borderId="3" xfId="0" applyFont="1" applyFill="1" applyBorder="1" applyAlignment="1">
      <alignment horizontal="center" vertical="center"/>
    </xf>
    <xf numFmtId="0" fontId="46" fillId="3" borderId="3" xfId="0" applyFont="1" applyFill="1" applyBorder="1" applyAlignment="1">
      <alignment vertical="center" wrapText="1"/>
    </xf>
    <xf numFmtId="0" fontId="46" fillId="3" borderId="3" xfId="0" applyFont="1" applyFill="1" applyBorder="1" applyAlignment="1">
      <alignment horizontal="center"/>
    </xf>
    <xf numFmtId="0" fontId="46" fillId="3" borderId="2" xfId="0" applyFont="1" applyFill="1" applyBorder="1" applyAlignment="1">
      <alignment wrapText="1"/>
    </xf>
    <xf numFmtId="167" fontId="46" fillId="3" borderId="2" xfId="0" applyNumberFormat="1" applyFont="1" applyFill="1" applyBorder="1" applyAlignment="1">
      <alignment horizontal="center"/>
    </xf>
    <xf numFmtId="0" fontId="44" fillId="3" borderId="0" xfId="0" applyFont="1" applyFill="1" applyBorder="1"/>
    <xf numFmtId="0" fontId="46" fillId="3" borderId="0" xfId="0" applyFont="1" applyFill="1" applyBorder="1" applyAlignment="1">
      <alignment wrapText="1"/>
    </xf>
    <xf numFmtId="0" fontId="46" fillId="3" borderId="0" xfId="0" applyFont="1" applyFill="1" applyBorder="1"/>
    <xf numFmtId="164" fontId="0" fillId="0" borderId="0" xfId="1" applyFont="1"/>
    <xf numFmtId="167" fontId="0" fillId="0" borderId="0" xfId="0" applyNumberFormat="1"/>
    <xf numFmtId="0" fontId="38" fillId="0" borderId="2" xfId="0" applyFont="1" applyFill="1" applyBorder="1" applyAlignment="1" applyProtection="1">
      <alignment horizontal="center" vertical="top" wrapText="1"/>
      <protection locked="0"/>
    </xf>
    <xf numFmtId="167" fontId="29" fillId="0" borderId="0" xfId="0" applyNumberFormat="1" applyFont="1" applyBorder="1"/>
    <xf numFmtId="164" fontId="44" fillId="0" borderId="2" xfId="1" applyNumberFormat="1" applyFont="1" applyFill="1" applyBorder="1" applyAlignment="1">
      <alignment vertical="top"/>
    </xf>
    <xf numFmtId="167" fontId="44" fillId="0" borderId="2" xfId="0" applyNumberFormat="1" applyFont="1" applyBorder="1"/>
    <xf numFmtId="167" fontId="44" fillId="0" borderId="2" xfId="1" applyNumberFormat="1" applyFont="1" applyFill="1" applyBorder="1" applyAlignment="1">
      <alignment horizontal="center" wrapText="1"/>
    </xf>
    <xf numFmtId="167" fontId="44" fillId="0" borderId="2" xfId="1" applyNumberFormat="1" applyFont="1" applyFill="1" applyBorder="1"/>
    <xf numFmtId="167" fontId="46" fillId="0" borderId="2" xfId="5" applyNumberFormat="1" applyFont="1" applyFill="1" applyBorder="1" applyAlignment="1">
      <alignment wrapText="1"/>
    </xf>
    <xf numFmtId="0" fontId="31" fillId="0" borderId="2" xfId="0" applyFont="1" applyBorder="1" applyAlignment="1">
      <alignment horizontal="center" wrapText="1"/>
    </xf>
    <xf numFmtId="0" fontId="31" fillId="0" borderId="2" xfId="0" applyFont="1" applyBorder="1" applyAlignment="1" applyProtection="1">
      <alignment horizontal="left" vertical="top" wrapText="1"/>
      <protection locked="0"/>
    </xf>
    <xf numFmtId="0" fontId="3" fillId="0" borderId="2" xfId="0" applyFont="1" applyBorder="1" applyAlignment="1">
      <alignment horizontal="center" wrapText="1"/>
    </xf>
    <xf numFmtId="167" fontId="44" fillId="0" borderId="3" xfId="1" applyNumberFormat="1" applyFont="1" applyBorder="1" applyAlignment="1">
      <alignment vertical="center"/>
    </xf>
    <xf numFmtId="167" fontId="44" fillId="0" borderId="2" xfId="5" applyNumberFormat="1" applyFont="1" applyFill="1" applyBorder="1" applyAlignment="1">
      <alignment wrapText="1"/>
    </xf>
    <xf numFmtId="0" fontId="10" fillId="0" borderId="2" xfId="0" applyFont="1" applyBorder="1" applyAlignment="1">
      <alignment horizontal="left"/>
    </xf>
    <xf numFmtId="0" fontId="15" fillId="3" borderId="0" xfId="0" applyFont="1" applyFill="1" applyBorder="1" applyAlignment="1">
      <alignment horizontal="center"/>
    </xf>
    <xf numFmtId="0" fontId="10" fillId="0" borderId="4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10" fillId="0" borderId="9" xfId="0" applyFont="1" applyBorder="1" applyAlignment="1">
      <alignment horizontal="left"/>
    </xf>
    <xf numFmtId="0" fontId="5" fillId="0" borderId="9" xfId="0" applyFont="1" applyBorder="1" applyAlignment="1">
      <alignment horizontal="center"/>
    </xf>
    <xf numFmtId="0" fontId="31" fillId="2" borderId="10" xfId="0" applyFont="1" applyFill="1" applyBorder="1" applyAlignment="1">
      <alignment horizontal="center" vertical="top" wrapText="1"/>
    </xf>
    <xf numFmtId="0" fontId="32" fillId="3" borderId="10" xfId="0" applyFont="1" applyFill="1" applyBorder="1" applyAlignment="1">
      <alignment horizontal="center" vertical="top" wrapText="1"/>
    </xf>
    <xf numFmtId="166" fontId="31" fillId="7" borderId="10" xfId="0" applyNumberFormat="1" applyFont="1" applyFill="1" applyBorder="1" applyAlignment="1">
      <alignment horizontal="center"/>
    </xf>
    <xf numFmtId="165" fontId="31" fillId="3" borderId="10" xfId="0" applyNumberFormat="1" applyFont="1" applyFill="1" applyBorder="1" applyAlignment="1">
      <alignment horizontal="center"/>
    </xf>
    <xf numFmtId="166" fontId="31" fillId="3" borderId="10" xfId="0" applyNumberFormat="1" applyFont="1" applyFill="1" applyBorder="1" applyAlignment="1">
      <alignment horizontal="center"/>
    </xf>
    <xf numFmtId="165" fontId="31" fillId="3" borderId="10" xfId="0" applyNumberFormat="1" applyFont="1" applyFill="1" applyBorder="1" applyAlignment="1">
      <alignment horizontal="right"/>
    </xf>
    <xf numFmtId="0" fontId="31" fillId="3" borderId="10" xfId="0" applyFont="1" applyFill="1" applyBorder="1" applyAlignment="1">
      <alignment horizontal="center"/>
    </xf>
    <xf numFmtId="14" fontId="31" fillId="3" borderId="10" xfId="0" applyNumberFormat="1" applyFont="1" applyFill="1" applyBorder="1" applyAlignment="1">
      <alignment horizontal="center"/>
    </xf>
    <xf numFmtId="0" fontId="31" fillId="3" borderId="10" xfId="0" applyFont="1" applyFill="1" applyBorder="1" applyAlignment="1"/>
    <xf numFmtId="166" fontId="31" fillId="3" borderId="10" xfId="0" applyNumberFormat="1" applyFont="1" applyFill="1" applyBorder="1" applyAlignment="1">
      <alignment horizontal="right"/>
    </xf>
    <xf numFmtId="0" fontId="31" fillId="3" borderId="10" xfId="0" applyFont="1" applyFill="1" applyBorder="1" applyAlignment="1">
      <alignment horizontal="right"/>
    </xf>
    <xf numFmtId="166" fontId="31" fillId="3" borderId="10" xfId="0" applyNumberFormat="1" applyFont="1" applyFill="1" applyBorder="1" applyAlignment="1"/>
    <xf numFmtId="14" fontId="31" fillId="3" borderId="10" xfId="0" applyNumberFormat="1" applyFont="1" applyFill="1" applyBorder="1" applyAlignment="1"/>
    <xf numFmtId="14" fontId="31" fillId="0" borderId="10" xfId="0" applyNumberFormat="1" applyFont="1" applyBorder="1" applyAlignment="1"/>
    <xf numFmtId="0" fontId="10" fillId="0" borderId="7" xfId="0" applyFont="1" applyBorder="1" applyAlignment="1">
      <alignment horizontal="left"/>
    </xf>
    <xf numFmtId="0" fontId="5" fillId="0" borderId="7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2" xfId="0" applyBorder="1"/>
    <xf numFmtId="0" fontId="32" fillId="3" borderId="0" xfId="0" applyFont="1" applyFill="1" applyBorder="1" applyAlignment="1">
      <alignment horizontal="center"/>
    </xf>
    <xf numFmtId="3" fontId="32" fillId="0" borderId="0" xfId="0" applyNumberFormat="1" applyFont="1" applyBorder="1" applyAlignment="1"/>
    <xf numFmtId="0" fontId="32" fillId="0" borderId="0" xfId="0" applyFont="1" applyBorder="1" applyAlignment="1"/>
    <xf numFmtId="167" fontId="32" fillId="0" borderId="0" xfId="0" applyNumberFormat="1" applyFont="1" applyBorder="1"/>
    <xf numFmtId="3" fontId="32" fillId="0" borderId="0" xfId="0" applyNumberFormat="1" applyFont="1" applyBorder="1"/>
    <xf numFmtId="0" fontId="37" fillId="0" borderId="0" xfId="0" applyFont="1" applyBorder="1"/>
    <xf numFmtId="0" fontId="6" fillId="0" borderId="0" xfId="0" applyFont="1" applyBorder="1"/>
    <xf numFmtId="167" fontId="6" fillId="0" borderId="0" xfId="0" applyNumberFormat="1" applyFont="1" applyBorder="1"/>
    <xf numFmtId="3" fontId="6" fillId="0" borderId="0" xfId="0" applyNumberFormat="1" applyFont="1" applyBorder="1"/>
    <xf numFmtId="164" fontId="6" fillId="0" borderId="0" xfId="0" applyNumberFormat="1" applyFont="1" applyBorder="1"/>
    <xf numFmtId="0" fontId="0" fillId="0" borderId="0" xfId="0" applyBorder="1"/>
    <xf numFmtId="166" fontId="31" fillId="3" borderId="2" xfId="0" applyNumberFormat="1" applyFont="1" applyFill="1" applyBorder="1" applyAlignment="1">
      <alignment vertical="center" wrapText="1"/>
    </xf>
    <xf numFmtId="167" fontId="31" fillId="3" borderId="2" xfId="0" applyNumberFormat="1" applyFont="1" applyFill="1" applyBorder="1"/>
    <xf numFmtId="0" fontId="46" fillId="0" borderId="12" xfId="0" applyFont="1" applyFill="1" applyBorder="1" applyAlignment="1">
      <alignment wrapText="1"/>
    </xf>
    <xf numFmtId="0" fontId="46" fillId="0" borderId="2" xfId="0" applyFont="1" applyFill="1" applyBorder="1" applyAlignment="1">
      <alignment wrapText="1"/>
    </xf>
    <xf numFmtId="0" fontId="46" fillId="0" borderId="2" xfId="0" applyFont="1" applyFill="1" applyBorder="1" applyAlignment="1" applyProtection="1">
      <alignment horizontal="left" vertical="top" wrapText="1"/>
      <protection locked="0"/>
    </xf>
    <xf numFmtId="0" fontId="18" fillId="0" borderId="2" xfId="0" applyFont="1" applyFill="1" applyBorder="1"/>
    <xf numFmtId="0" fontId="3" fillId="0" borderId="2" xfId="0" applyFont="1" applyFill="1" applyBorder="1" applyAlignment="1">
      <alignment horizontal="right"/>
    </xf>
    <xf numFmtId="164" fontId="42" fillId="0" borderId="0" xfId="1" applyFont="1" applyFill="1"/>
    <xf numFmtId="164" fontId="3" fillId="0" borderId="2" xfId="1" applyFont="1" applyFill="1" applyBorder="1"/>
    <xf numFmtId="167" fontId="3" fillId="0" borderId="2" xfId="1" applyNumberFormat="1" applyFont="1" applyFill="1" applyBorder="1" applyAlignment="1">
      <alignment horizontal="center"/>
    </xf>
    <xf numFmtId="167" fontId="3" fillId="0" borderId="2" xfId="0" applyNumberFormat="1" applyFont="1" applyFill="1" applyBorder="1" applyAlignment="1"/>
    <xf numFmtId="0" fontId="4" fillId="0" borderId="2" xfId="0" applyFont="1" applyFill="1" applyBorder="1"/>
    <xf numFmtId="0" fontId="0" fillId="0" borderId="0" xfId="0" applyFill="1"/>
    <xf numFmtId="167" fontId="29" fillId="0" borderId="2" xfId="0" applyNumberFormat="1" applyFont="1" applyFill="1" applyBorder="1"/>
    <xf numFmtId="0" fontId="44" fillId="0" borderId="10" xfId="0" applyFont="1" applyFill="1" applyBorder="1" applyAlignment="1">
      <alignment horizontal="center" vertical="center"/>
    </xf>
    <xf numFmtId="0" fontId="44" fillId="0" borderId="2" xfId="0" applyFont="1" applyFill="1" applyBorder="1"/>
    <xf numFmtId="0" fontId="44" fillId="0" borderId="11" xfId="0" applyFont="1" applyFill="1" applyBorder="1" applyAlignment="1">
      <alignment horizontal="center" vertical="center"/>
    </xf>
    <xf numFmtId="3" fontId="44" fillId="0" borderId="2" xfId="2" applyNumberFormat="1" applyFont="1" applyFill="1" applyBorder="1" applyAlignment="1">
      <alignment vertical="center"/>
    </xf>
    <xf numFmtId="3" fontId="44" fillId="0" borderId="2" xfId="2" applyNumberFormat="1" applyFont="1" applyFill="1" applyBorder="1" applyAlignment="1">
      <alignment horizontal="center" vertical="center"/>
    </xf>
    <xf numFmtId="0" fontId="44" fillId="0" borderId="2" xfId="0" applyFont="1" applyFill="1" applyBorder="1" applyAlignment="1">
      <alignment horizontal="center"/>
    </xf>
    <xf numFmtId="167" fontId="44" fillId="0" borderId="2" xfId="1" applyNumberFormat="1" applyFont="1" applyFill="1" applyBorder="1" applyAlignment="1">
      <alignment vertical="center"/>
    </xf>
    <xf numFmtId="0" fontId="50" fillId="0" borderId="2" xfId="0" applyFont="1" applyFill="1" applyBorder="1" applyAlignment="1">
      <alignment horizontal="center"/>
    </xf>
    <xf numFmtId="167" fontId="44" fillId="0" borderId="12" xfId="1" applyNumberFormat="1" applyFont="1" applyFill="1" applyBorder="1" applyAlignment="1">
      <alignment vertical="center"/>
    </xf>
    <xf numFmtId="0" fontId="44" fillId="0" borderId="2" xfId="0" applyFont="1" applyFill="1" applyBorder="1" applyAlignment="1">
      <alignment wrapText="1"/>
    </xf>
    <xf numFmtId="0" fontId="44" fillId="0" borderId="2" xfId="0" applyFont="1" applyFill="1" applyBorder="1" applyAlignment="1">
      <alignment horizontal="left" vertical="top" wrapText="1"/>
    </xf>
    <xf numFmtId="4" fontId="44" fillId="0" borderId="2" xfId="0" applyNumberFormat="1" applyFont="1" applyFill="1" applyBorder="1" applyAlignment="1" applyProtection="1">
      <alignment vertical="top" wrapText="1"/>
      <protection locked="0"/>
    </xf>
    <xf numFmtId="3" fontId="46" fillId="0" borderId="2" xfId="2" applyNumberFormat="1" applyFont="1" applyFill="1" applyBorder="1" applyAlignment="1">
      <alignment horizontal="center" vertical="center"/>
    </xf>
    <xf numFmtId="0" fontId="31" fillId="0" borderId="11" xfId="0" applyFont="1" applyFill="1" applyBorder="1" applyAlignment="1">
      <alignment horizontal="center" vertical="center" wrapText="1"/>
    </xf>
    <xf numFmtId="166" fontId="31" fillId="0" borderId="2" xfId="0" applyNumberFormat="1" applyFont="1" applyFill="1" applyBorder="1" applyAlignment="1">
      <alignment vertical="center"/>
    </xf>
    <xf numFmtId="166" fontId="31" fillId="0" borderId="11" xfId="0" applyNumberFormat="1" applyFont="1" applyFill="1" applyBorder="1" applyAlignment="1">
      <alignment horizontal="center" vertical="top" wrapText="1"/>
    </xf>
    <xf numFmtId="0" fontId="32" fillId="0" borderId="2" xfId="0" applyFont="1" applyFill="1" applyBorder="1" applyAlignment="1">
      <alignment horizontal="center" vertical="top" wrapText="1"/>
    </xf>
    <xf numFmtId="166" fontId="31" fillId="0" borderId="2" xfId="0" applyNumberFormat="1" applyFont="1" applyFill="1" applyBorder="1" applyAlignment="1">
      <alignment horizontal="center"/>
    </xf>
    <xf numFmtId="166" fontId="31" fillId="0" borderId="11" xfId="0" applyNumberFormat="1" applyFont="1" applyFill="1" applyBorder="1" applyAlignment="1">
      <alignment horizontal="center" wrapText="1"/>
    </xf>
    <xf numFmtId="165" fontId="31" fillId="0" borderId="2" xfId="0" applyNumberFormat="1" applyFont="1" applyFill="1" applyBorder="1" applyAlignment="1">
      <alignment horizontal="center"/>
    </xf>
    <xf numFmtId="165" fontId="31" fillId="0" borderId="11" xfId="0" applyNumberFormat="1" applyFont="1" applyFill="1" applyBorder="1" applyAlignment="1">
      <alignment horizontal="center"/>
    </xf>
    <xf numFmtId="165" fontId="31" fillId="0" borderId="2" xfId="0" applyNumberFormat="1" applyFont="1" applyFill="1" applyBorder="1" applyAlignment="1">
      <alignment horizontal="right"/>
    </xf>
    <xf numFmtId="165" fontId="31" fillId="0" borderId="11" xfId="0" applyNumberFormat="1" applyFont="1" applyFill="1" applyBorder="1" applyAlignment="1">
      <alignment horizontal="right"/>
    </xf>
    <xf numFmtId="166" fontId="31" fillId="0" borderId="11" xfId="0" applyNumberFormat="1" applyFont="1" applyFill="1" applyBorder="1" applyAlignment="1">
      <alignment horizontal="right"/>
    </xf>
    <xf numFmtId="165" fontId="31" fillId="0" borderId="11" xfId="0" applyNumberFormat="1" applyFont="1" applyFill="1" applyBorder="1" applyAlignment="1"/>
    <xf numFmtId="0" fontId="31" fillId="0" borderId="11" xfId="0" applyFont="1" applyFill="1" applyBorder="1" applyAlignment="1"/>
    <xf numFmtId="14" fontId="31" fillId="0" borderId="2" xfId="0" applyNumberFormat="1" applyFont="1" applyFill="1" applyBorder="1" applyAlignment="1">
      <alignment horizontal="center"/>
    </xf>
    <xf numFmtId="14" fontId="31" fillId="0" borderId="11" xfId="0" applyNumberFormat="1" applyFont="1" applyFill="1" applyBorder="1" applyAlignment="1"/>
    <xf numFmtId="166" fontId="31" fillId="0" borderId="11" xfId="0" applyNumberFormat="1" applyFont="1" applyFill="1" applyBorder="1" applyAlignment="1">
      <alignment horizontal="right" wrapText="1"/>
    </xf>
    <xf numFmtId="0" fontId="31" fillId="0" borderId="2" xfId="0" applyFont="1" applyFill="1" applyBorder="1" applyAlignment="1"/>
    <xf numFmtId="166" fontId="31" fillId="0" borderId="2" xfId="0" applyNumberFormat="1" applyFont="1" applyFill="1" applyBorder="1" applyAlignment="1">
      <alignment horizontal="right"/>
    </xf>
    <xf numFmtId="166" fontId="31" fillId="0" borderId="11" xfId="0" applyNumberFormat="1" applyFont="1" applyFill="1" applyBorder="1" applyAlignment="1">
      <alignment wrapText="1"/>
    </xf>
    <xf numFmtId="0" fontId="31" fillId="0" borderId="2" xfId="0" applyFont="1" applyFill="1" applyBorder="1" applyAlignment="1">
      <alignment horizontal="right"/>
    </xf>
    <xf numFmtId="166" fontId="31" fillId="0" borderId="11" xfId="0" applyNumberFormat="1" applyFont="1" applyFill="1" applyBorder="1" applyAlignment="1"/>
    <xf numFmtId="166" fontId="31" fillId="0" borderId="2" xfId="0" applyNumberFormat="1" applyFont="1" applyFill="1" applyBorder="1" applyAlignment="1"/>
    <xf numFmtId="0" fontId="32" fillId="0" borderId="5" xfId="0" applyFont="1" applyFill="1" applyBorder="1" applyAlignment="1"/>
    <xf numFmtId="166" fontId="31" fillId="0" borderId="12" xfId="0" applyNumberFormat="1" applyFont="1" applyFill="1" applyBorder="1" applyAlignment="1"/>
    <xf numFmtId="3" fontId="32" fillId="0" borderId="0" xfId="0" applyNumberFormat="1" applyFont="1" applyFill="1" applyBorder="1" applyAlignment="1"/>
    <xf numFmtId="3" fontId="32" fillId="0" borderId="0" xfId="0" applyNumberFormat="1" applyFont="1" applyFill="1" applyBorder="1"/>
    <xf numFmtId="0" fontId="32" fillId="0" borderId="5" xfId="0" applyFont="1" applyFill="1" applyBorder="1"/>
    <xf numFmtId="0" fontId="37" fillId="0" borderId="0" xfId="0" applyFont="1" applyFill="1" applyBorder="1"/>
    <xf numFmtId="0" fontId="37" fillId="0" borderId="0" xfId="0" applyFont="1" applyFill="1"/>
    <xf numFmtId="3" fontId="6" fillId="0" borderId="0" xfId="0" applyNumberFormat="1" applyFont="1" applyFill="1" applyBorder="1"/>
    <xf numFmtId="0" fontId="6" fillId="0" borderId="0" xfId="0" applyFont="1" applyFill="1"/>
    <xf numFmtId="167" fontId="6" fillId="0" borderId="0" xfId="0" applyNumberFormat="1" applyFont="1" applyFill="1" applyBorder="1"/>
    <xf numFmtId="0" fontId="6" fillId="0" borderId="0" xfId="0" applyFont="1" applyFill="1" applyBorder="1"/>
    <xf numFmtId="0" fontId="31" fillId="0" borderId="2" xfId="0" applyFont="1" applyFill="1" applyBorder="1" applyAlignment="1">
      <alignment horizontal="center" vertical="top" wrapText="1"/>
    </xf>
    <xf numFmtId="0" fontId="31" fillId="0" borderId="2" xfId="0" applyFont="1" applyFill="1" applyBorder="1" applyAlignment="1">
      <alignment wrapText="1"/>
    </xf>
    <xf numFmtId="3" fontId="31" fillId="0" borderId="2" xfId="0" applyNumberFormat="1" applyFont="1" applyFill="1" applyBorder="1" applyAlignment="1"/>
    <xf numFmtId="0" fontId="31" fillId="0" borderId="2" xfId="0" applyFont="1" applyFill="1" applyBorder="1" applyAlignment="1">
      <alignment horizontal="left" vertical="top" wrapText="1"/>
    </xf>
    <xf numFmtId="167" fontId="31" fillId="0" borderId="12" xfId="1" applyNumberFormat="1" applyFont="1" applyFill="1" applyBorder="1" applyAlignment="1">
      <alignment vertical="center"/>
    </xf>
    <xf numFmtId="0" fontId="16" fillId="0" borderId="2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24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31" fillId="0" borderId="0" xfId="0" applyFont="1" applyBorder="1" applyAlignment="1">
      <alignment horizontal="left"/>
    </xf>
    <xf numFmtId="0" fontId="31" fillId="2" borderId="3" xfId="0" applyFont="1" applyFill="1" applyBorder="1" applyAlignment="1">
      <alignment horizontal="center" vertical="center"/>
    </xf>
    <xf numFmtId="0" fontId="31" fillId="2" borderId="9" xfId="0" applyFont="1" applyFill="1" applyBorder="1" applyAlignment="1">
      <alignment vertical="center"/>
    </xf>
    <xf numFmtId="0" fontId="31" fillId="2" borderId="7" xfId="0" applyFont="1" applyFill="1" applyBorder="1" applyAlignment="1">
      <alignment vertical="center"/>
    </xf>
    <xf numFmtId="0" fontId="25" fillId="3" borderId="0" xfId="0" applyFont="1" applyFill="1" applyBorder="1" applyAlignment="1">
      <alignment horizontal="center"/>
    </xf>
    <xf numFmtId="0" fontId="15" fillId="3" borderId="0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right"/>
    </xf>
    <xf numFmtId="0" fontId="3" fillId="3" borderId="11" xfId="0" applyFont="1" applyFill="1" applyBorder="1" applyAlignment="1">
      <alignment horizontal="right"/>
    </xf>
    <xf numFmtId="0" fontId="18" fillId="4" borderId="10" xfId="0" applyFont="1" applyFill="1" applyBorder="1" applyAlignment="1">
      <alignment horizontal="center"/>
    </xf>
    <xf numFmtId="0" fontId="18" fillId="4" borderId="11" xfId="0" applyFont="1" applyFill="1" applyBorder="1" applyAlignment="1">
      <alignment horizontal="center"/>
    </xf>
    <xf numFmtId="0" fontId="18" fillId="4" borderId="1" xfId="0" applyFont="1" applyFill="1" applyBorder="1" applyAlignment="1">
      <alignment horizontal="center"/>
    </xf>
    <xf numFmtId="0" fontId="18" fillId="4" borderId="12" xfId="0" applyFont="1" applyFill="1" applyBorder="1" applyAlignment="1">
      <alignment horizontal="center"/>
    </xf>
    <xf numFmtId="0" fontId="18" fillId="4" borderId="13" xfId="0" applyFont="1" applyFill="1" applyBorder="1" applyAlignment="1">
      <alignment horizontal="center"/>
    </xf>
    <xf numFmtId="0" fontId="18" fillId="4" borderId="3" xfId="0" applyFont="1" applyFill="1" applyBorder="1" applyAlignment="1">
      <alignment horizontal="center"/>
    </xf>
    <xf numFmtId="0" fontId="18" fillId="4" borderId="12" xfId="0" applyFont="1" applyFill="1" applyBorder="1" applyAlignment="1">
      <alignment horizontal="center" wrapText="1"/>
    </xf>
    <xf numFmtId="0" fontId="18" fillId="4" borderId="3" xfId="0" applyFont="1" applyFill="1" applyBorder="1" applyAlignment="1">
      <alignment horizontal="center" wrapText="1"/>
    </xf>
    <xf numFmtId="0" fontId="18" fillId="4" borderId="14" xfId="0" applyFont="1" applyFill="1" applyBorder="1" applyAlignment="1">
      <alignment horizontal="center" wrapText="1"/>
    </xf>
    <xf numFmtId="0" fontId="18" fillId="4" borderId="6" xfId="0" applyFont="1" applyFill="1" applyBorder="1" applyAlignment="1">
      <alignment horizontal="center" wrapText="1"/>
    </xf>
    <xf numFmtId="0" fontId="18" fillId="4" borderId="9" xfId="0" applyFont="1" applyFill="1" applyBorder="1" applyAlignment="1">
      <alignment horizontal="center" wrapText="1"/>
    </xf>
    <xf numFmtId="0" fontId="18" fillId="4" borderId="7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right"/>
    </xf>
    <xf numFmtId="0" fontId="3" fillId="0" borderId="11" xfId="0" applyFont="1" applyFill="1" applyBorder="1" applyAlignment="1">
      <alignment horizontal="right"/>
    </xf>
    <xf numFmtId="0" fontId="49" fillId="0" borderId="10" xfId="0" applyFont="1" applyBorder="1" applyAlignment="1">
      <alignment horizontal="center" vertical="center" wrapText="1"/>
    </xf>
    <xf numFmtId="0" fontId="47" fillId="0" borderId="1" xfId="0" applyFont="1" applyBorder="1" applyAlignment="1">
      <alignment horizontal="center" vertical="center" wrapText="1"/>
    </xf>
    <xf numFmtId="0" fontId="28" fillId="0" borderId="0" xfId="0" applyFont="1" applyAlignment="1">
      <alignment horizontal="center"/>
    </xf>
  </cellXfs>
  <cellStyles count="7">
    <cellStyle name="Comma" xfId="1" builtinId="3"/>
    <cellStyle name="Comma 2" xfId="5" xr:uid="{00000000-0005-0000-0000-000001000000}"/>
    <cellStyle name="Normal" xfId="0" builtinId="0"/>
    <cellStyle name="Normal 2" xfId="2" xr:uid="{00000000-0005-0000-0000-000003000000}"/>
    <cellStyle name="Normal 2 2" xfId="3" xr:uid="{00000000-0005-0000-0000-000004000000}"/>
    <cellStyle name="Percent" xfId="4" builtinId="5"/>
    <cellStyle name="Percent 2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92"/>
  <sheetViews>
    <sheetView view="pageBreakPreview" zoomScale="60" zoomScaleNormal="60" workbookViewId="0">
      <pane ySplit="8" topLeftCell="A28" activePane="bottomLeft" state="frozen"/>
      <selection activeCell="B1" sqref="B1"/>
      <selection pane="bottomLeft" activeCell="G38" sqref="G38"/>
    </sheetView>
  </sheetViews>
  <sheetFormatPr defaultRowHeight="12.75" x14ac:dyDescent="0.2"/>
  <cols>
    <col min="1" max="1" width="11.7109375" customWidth="1"/>
    <col min="2" max="2" width="46.85546875" customWidth="1"/>
    <col min="3" max="3" width="41" customWidth="1"/>
    <col min="4" max="4" width="10.28515625" customWidth="1"/>
    <col min="5" max="5" width="11.5703125" customWidth="1"/>
    <col min="6" max="6" width="24.28515625" customWidth="1"/>
    <col min="7" max="7" width="19.42578125" customWidth="1"/>
    <col min="8" max="8" width="10.85546875" customWidth="1"/>
    <col min="9" max="9" width="27.85546875" bestFit="1" customWidth="1"/>
    <col min="10" max="10" width="17.85546875" customWidth="1"/>
    <col min="11" max="11" width="19.140625" customWidth="1"/>
    <col min="12" max="12" width="19.140625" style="378" customWidth="1"/>
    <col min="13" max="13" width="20.5703125" customWidth="1"/>
    <col min="14" max="14" width="23.42578125" bestFit="1" customWidth="1"/>
    <col min="15" max="15" width="17.28515625" customWidth="1"/>
    <col min="16" max="16" width="17.85546875" customWidth="1"/>
    <col min="17" max="17" width="13.85546875" customWidth="1"/>
    <col min="18" max="18" width="14.85546875" style="67" customWidth="1"/>
    <col min="19" max="19" width="16.7109375" customWidth="1"/>
    <col min="20" max="20" width="18.140625" customWidth="1"/>
  </cols>
  <sheetData>
    <row r="1" spans="1:22" x14ac:dyDescent="0.2">
      <c r="A1">
        <v>6</v>
      </c>
    </row>
    <row r="2" spans="1:22" ht="22.5" customHeight="1" x14ac:dyDescent="0.3">
      <c r="A2" s="455" t="s">
        <v>9</v>
      </c>
      <c r="B2" s="455"/>
      <c r="C2" s="455"/>
      <c r="D2" s="455"/>
      <c r="E2" s="455"/>
      <c r="F2" s="455"/>
      <c r="G2" s="455"/>
      <c r="H2" s="455"/>
      <c r="I2" s="455"/>
      <c r="J2" s="455"/>
      <c r="K2" s="455"/>
      <c r="L2" s="455"/>
      <c r="M2" s="455"/>
      <c r="N2" s="455"/>
      <c r="O2" s="455"/>
      <c r="P2" s="455"/>
      <c r="Q2" s="455"/>
      <c r="R2" s="455"/>
      <c r="S2" s="455"/>
      <c r="T2" s="455"/>
      <c r="U2" s="6"/>
      <c r="V2" s="6"/>
    </row>
    <row r="3" spans="1:22" ht="27" customHeight="1" x14ac:dyDescent="0.3">
      <c r="A3" s="61"/>
      <c r="B3" s="456" t="s">
        <v>256</v>
      </c>
      <c r="C3" s="456"/>
      <c r="D3" s="456"/>
      <c r="E3" s="456"/>
      <c r="F3" s="456"/>
      <c r="G3" s="456"/>
      <c r="H3" s="456"/>
      <c r="I3" s="456"/>
      <c r="J3" s="456"/>
      <c r="K3" s="456"/>
      <c r="L3" s="456"/>
      <c r="M3" s="456"/>
      <c r="N3" s="456"/>
      <c r="O3" s="456"/>
      <c r="P3" s="456"/>
      <c r="Q3" s="456"/>
      <c r="R3" s="456"/>
      <c r="S3" s="456"/>
      <c r="T3" s="456"/>
      <c r="U3" s="6"/>
      <c r="V3" s="6"/>
    </row>
    <row r="4" spans="1:22" ht="25.5" customHeight="1" x14ac:dyDescent="0.3">
      <c r="A4" s="456" t="s">
        <v>108</v>
      </c>
      <c r="B4" s="456"/>
      <c r="C4" s="456"/>
      <c r="D4" s="456"/>
      <c r="E4" s="456"/>
      <c r="F4" s="456"/>
      <c r="G4" s="456"/>
      <c r="H4" s="456"/>
      <c r="I4" s="456"/>
      <c r="J4" s="456"/>
      <c r="K4" s="456"/>
      <c r="L4" s="456"/>
      <c r="M4" s="456"/>
      <c r="N4" s="456"/>
      <c r="O4" s="456"/>
      <c r="P4" s="456"/>
      <c r="Q4" s="456"/>
      <c r="R4" s="456"/>
      <c r="S4" s="456"/>
      <c r="T4" s="456"/>
      <c r="U4" s="6"/>
      <c r="V4" s="6"/>
    </row>
    <row r="5" spans="1:22" ht="29.25" customHeight="1" x14ac:dyDescent="0.3">
      <c r="A5" s="456" t="s">
        <v>53</v>
      </c>
      <c r="B5" s="456"/>
      <c r="C5" s="456"/>
      <c r="D5" s="456"/>
      <c r="E5" s="456"/>
      <c r="F5" s="456"/>
      <c r="G5" s="456"/>
      <c r="H5" s="456"/>
      <c r="I5" s="456"/>
      <c r="J5" s="456"/>
      <c r="K5" s="456"/>
      <c r="L5" s="456"/>
      <c r="M5" s="456"/>
      <c r="N5" s="456"/>
      <c r="O5" s="456"/>
      <c r="P5" s="456"/>
      <c r="Q5" s="456"/>
      <c r="R5" s="456"/>
      <c r="S5" s="456"/>
      <c r="T5" s="456"/>
      <c r="U5" s="6"/>
      <c r="V5" s="6"/>
    </row>
    <row r="6" spans="1:22" ht="29.25" customHeight="1" x14ac:dyDescent="0.3">
      <c r="B6" s="357" t="s">
        <v>245</v>
      </c>
      <c r="C6" s="357">
        <v>2021</v>
      </c>
      <c r="D6" s="357"/>
      <c r="E6" s="357"/>
      <c r="F6" s="357"/>
      <c r="G6" s="357"/>
      <c r="H6" s="357"/>
      <c r="I6" s="358"/>
      <c r="J6" s="358"/>
      <c r="K6" s="359"/>
      <c r="L6" s="355"/>
      <c r="M6" s="375"/>
      <c r="N6" s="358"/>
      <c r="O6" s="358"/>
      <c r="P6" s="358"/>
      <c r="Q6" s="358"/>
      <c r="R6" s="358"/>
      <c r="S6" s="358"/>
      <c r="T6" s="358"/>
      <c r="U6" s="6"/>
      <c r="V6" s="6"/>
    </row>
    <row r="7" spans="1:22" ht="18.75" x14ac:dyDescent="0.3">
      <c r="A7" s="14"/>
      <c r="B7" s="14"/>
      <c r="C7" s="14"/>
      <c r="D7" s="14"/>
      <c r="E7" s="14"/>
      <c r="F7" s="14"/>
      <c r="G7" s="14"/>
      <c r="H7" s="14"/>
      <c r="I7" s="60"/>
      <c r="J7" s="60"/>
      <c r="K7" s="360"/>
      <c r="L7" s="377"/>
      <c r="M7" s="376"/>
      <c r="N7" s="60"/>
      <c r="O7" s="60"/>
      <c r="P7" s="60"/>
      <c r="Q7" s="60"/>
      <c r="R7" s="60"/>
      <c r="S7" s="60"/>
      <c r="T7" s="60"/>
      <c r="U7" s="6"/>
      <c r="V7" s="6"/>
    </row>
    <row r="8" spans="1:22" s="98" customFormat="1" ht="144" x14ac:dyDescent="0.3">
      <c r="A8" s="95" t="s">
        <v>38</v>
      </c>
      <c r="B8" s="96" t="s">
        <v>0</v>
      </c>
      <c r="C8" s="95" t="s">
        <v>43</v>
      </c>
      <c r="D8" s="95" t="s">
        <v>39</v>
      </c>
      <c r="E8" s="95" t="s">
        <v>20</v>
      </c>
      <c r="F8" s="95" t="s">
        <v>40</v>
      </c>
      <c r="G8" s="95" t="s">
        <v>41</v>
      </c>
      <c r="H8" s="95" t="s">
        <v>42</v>
      </c>
      <c r="I8" s="95" t="str">
        <f>Works!H7</f>
        <v>Preparation and Submission by Procurement Unit 1wk</v>
      </c>
      <c r="J8" s="95" t="str">
        <f>Works!I7</f>
        <v>Clearance by the Procuremnet Committee 1wk max</v>
      </c>
      <c r="K8" s="361" t="str">
        <f>Works!J7</f>
        <v>Date and Local Newspapers (No Time)</v>
      </c>
      <c r="L8" s="104" t="s">
        <v>246</v>
      </c>
      <c r="M8" s="417" t="s">
        <v>247</v>
      </c>
      <c r="N8" s="95" t="str">
        <f>Works!L7</f>
        <v>Submission of Evaluation Report 1wk</v>
      </c>
      <c r="O8" s="95" t="str">
        <f>Works!M7</f>
        <v>Approvals by Procurement Committee (3-4 days)</v>
      </c>
      <c r="P8" s="95" t="str">
        <f>Works!N7</f>
        <v>Date of Award 1 wk</v>
      </c>
      <c r="Q8" s="95" t="str">
        <f>Works!O7</f>
        <v>Date of Contract Signature (1 wk max)</v>
      </c>
      <c r="R8" s="95" t="str">
        <f>Works!P7</f>
        <v>Date of Opening Letter of Credit/ Advance Payment for works (0 days)</v>
      </c>
      <c r="S8" s="95" t="str">
        <f>Works!Q7</f>
        <v>Arrival of Goods/ Execution Period (1wk - 3mnths)</v>
      </c>
      <c r="T8" s="95" t="str">
        <f>Works!R7</f>
        <v>Inspection &amp; Final Acceptance (I day)</v>
      </c>
      <c r="U8" s="97"/>
      <c r="V8" s="97"/>
    </row>
    <row r="9" spans="1:22" s="109" customFormat="1" ht="33.75" customHeight="1" x14ac:dyDescent="0.25">
      <c r="A9" s="99">
        <v>1</v>
      </c>
      <c r="B9" s="100" t="s">
        <v>89</v>
      </c>
      <c r="C9" s="108" t="s">
        <v>96</v>
      </c>
      <c r="D9" s="99">
        <v>1</v>
      </c>
      <c r="E9" s="99" t="s">
        <v>110</v>
      </c>
      <c r="F9" s="304">
        <v>420000</v>
      </c>
      <c r="G9" s="99" t="s">
        <v>10</v>
      </c>
      <c r="H9" s="101" t="str">
        <f>H12</f>
        <v>Plan</v>
      </c>
      <c r="I9" s="102">
        <v>44172</v>
      </c>
      <c r="J9" s="102">
        <v>44179</v>
      </c>
      <c r="K9" s="103">
        <v>44180</v>
      </c>
      <c r="L9" s="418">
        <v>44180</v>
      </c>
      <c r="M9" s="419">
        <v>44208</v>
      </c>
      <c r="N9" s="102">
        <v>44215</v>
      </c>
      <c r="O9" s="102">
        <v>44218</v>
      </c>
      <c r="P9" s="102">
        <v>44225</v>
      </c>
      <c r="Q9" s="102">
        <v>44232</v>
      </c>
      <c r="R9" s="102">
        <v>44235</v>
      </c>
      <c r="S9" s="102">
        <v>44242</v>
      </c>
      <c r="T9" s="102">
        <v>44243</v>
      </c>
    </row>
    <row r="10" spans="1:22" s="110" customFormat="1" ht="31.5" customHeight="1" x14ac:dyDescent="0.25">
      <c r="A10" s="104"/>
      <c r="B10" s="105"/>
      <c r="C10" s="104"/>
      <c r="D10" s="104"/>
      <c r="E10" s="104"/>
      <c r="F10" s="305"/>
      <c r="G10" s="99"/>
      <c r="H10" s="101" t="str">
        <f>H13</f>
        <v>Actual</v>
      </c>
      <c r="I10" s="99"/>
      <c r="J10" s="99"/>
      <c r="K10" s="362"/>
      <c r="L10" s="420"/>
      <c r="M10" s="417"/>
      <c r="N10" s="99"/>
      <c r="O10" s="99"/>
      <c r="P10" s="99"/>
      <c r="Q10" s="99"/>
      <c r="R10" s="99"/>
      <c r="S10" s="99"/>
      <c r="T10" s="99"/>
    </row>
    <row r="11" spans="1:22" s="110" customFormat="1" ht="35.25" customHeight="1" x14ac:dyDescent="0.25">
      <c r="A11" s="104"/>
      <c r="B11" s="105"/>
      <c r="C11" s="104"/>
      <c r="D11" s="104"/>
      <c r="E11" s="104"/>
      <c r="F11" s="305"/>
      <c r="G11" s="99"/>
      <c r="H11" s="99"/>
      <c r="I11" s="99"/>
      <c r="J11" s="99"/>
      <c r="K11" s="362"/>
      <c r="L11" s="420"/>
      <c r="M11" s="417"/>
      <c r="N11" s="99"/>
      <c r="O11" s="99"/>
      <c r="P11" s="99"/>
      <c r="Q11" s="99"/>
      <c r="R11" s="99"/>
      <c r="S11" s="99"/>
      <c r="T11" s="99"/>
    </row>
    <row r="12" spans="1:22" s="115" customFormat="1" ht="46.5" customHeight="1" x14ac:dyDescent="0.25">
      <c r="A12" s="111">
        <v>2</v>
      </c>
      <c r="B12" s="111" t="s">
        <v>90</v>
      </c>
      <c r="C12" s="108" t="s">
        <v>97</v>
      </c>
      <c r="D12" s="111">
        <v>1</v>
      </c>
      <c r="E12" s="99" t="s">
        <v>110</v>
      </c>
      <c r="F12" s="306">
        <v>300000</v>
      </c>
      <c r="G12" s="112" t="s">
        <v>10</v>
      </c>
      <c r="H12" s="111" t="s">
        <v>5</v>
      </c>
      <c r="I12" s="113">
        <v>44158</v>
      </c>
      <c r="J12" s="113">
        <v>44165</v>
      </c>
      <c r="K12" s="363">
        <v>44166</v>
      </c>
      <c r="L12" s="421">
        <v>44166</v>
      </c>
      <c r="M12" s="422">
        <v>44194</v>
      </c>
      <c r="N12" s="114">
        <v>44201</v>
      </c>
      <c r="O12" s="113">
        <v>44204</v>
      </c>
      <c r="P12" s="113">
        <v>44211</v>
      </c>
      <c r="Q12" s="113">
        <v>44218</v>
      </c>
      <c r="R12" s="113">
        <v>44225</v>
      </c>
      <c r="S12" s="113">
        <v>44232</v>
      </c>
      <c r="T12" s="113">
        <v>44235</v>
      </c>
    </row>
    <row r="13" spans="1:22" s="109" customFormat="1" ht="35.1" customHeight="1" x14ac:dyDescent="0.25">
      <c r="A13" s="116"/>
      <c r="B13" s="117"/>
      <c r="C13" s="118" t="s">
        <v>11</v>
      </c>
      <c r="D13" s="116"/>
      <c r="E13" s="117"/>
      <c r="F13" s="307"/>
      <c r="G13" s="112"/>
      <c r="H13" s="119" t="s">
        <v>6</v>
      </c>
      <c r="I13" s="120"/>
      <c r="J13" s="120"/>
      <c r="K13" s="364"/>
      <c r="L13" s="423"/>
      <c r="M13" s="424"/>
      <c r="N13" s="120"/>
      <c r="O13" s="120"/>
      <c r="P13" s="120"/>
      <c r="Q13" s="120"/>
      <c r="R13" s="120"/>
      <c r="S13" s="120"/>
      <c r="T13" s="120"/>
    </row>
    <row r="14" spans="1:22" s="110" customFormat="1" ht="35.1" customHeight="1" x14ac:dyDescent="0.25">
      <c r="A14" s="116"/>
      <c r="B14" s="117"/>
      <c r="C14" s="118"/>
      <c r="D14" s="116"/>
      <c r="E14" s="117"/>
      <c r="F14" s="307"/>
      <c r="G14" s="112"/>
      <c r="H14" s="112"/>
      <c r="I14" s="120"/>
      <c r="J14" s="120"/>
      <c r="K14" s="364"/>
      <c r="L14" s="423"/>
      <c r="M14" s="424"/>
      <c r="N14" s="120"/>
      <c r="O14" s="120"/>
      <c r="P14" s="120"/>
      <c r="Q14" s="120"/>
      <c r="R14" s="120"/>
      <c r="S14" s="120"/>
      <c r="T14" s="120"/>
    </row>
    <row r="15" spans="1:22" s="109" customFormat="1" ht="40.5" customHeight="1" x14ac:dyDescent="0.25">
      <c r="A15" s="112">
        <v>3</v>
      </c>
      <c r="B15" s="100" t="s">
        <v>91</v>
      </c>
      <c r="C15" s="108" t="s">
        <v>98</v>
      </c>
      <c r="D15" s="112">
        <v>1</v>
      </c>
      <c r="E15" s="99" t="s">
        <v>110</v>
      </c>
      <c r="F15" s="308">
        <v>465500</v>
      </c>
      <c r="G15" s="112" t="s">
        <v>10</v>
      </c>
      <c r="H15" s="112" t="s">
        <v>5</v>
      </c>
      <c r="I15" s="121">
        <v>44166</v>
      </c>
      <c r="J15" s="121">
        <v>44173</v>
      </c>
      <c r="K15" s="365">
        <v>44174</v>
      </c>
      <c r="L15" s="421">
        <v>44174</v>
      </c>
      <c r="M15" s="422" t="s">
        <v>252</v>
      </c>
      <c r="N15" s="121">
        <v>44209</v>
      </c>
      <c r="O15" s="121">
        <v>43848</v>
      </c>
      <c r="P15" s="121">
        <v>44221</v>
      </c>
      <c r="Q15" s="121">
        <v>44228</v>
      </c>
      <c r="R15" s="122">
        <v>44235</v>
      </c>
      <c r="S15" s="123">
        <v>44242</v>
      </c>
      <c r="T15" s="121">
        <v>44243</v>
      </c>
    </row>
    <row r="16" spans="1:22" s="109" customFormat="1" ht="35.1" customHeight="1" x14ac:dyDescent="0.25">
      <c r="A16" s="116"/>
      <c r="B16" s="124" t="s">
        <v>11</v>
      </c>
      <c r="C16" s="118" t="s">
        <v>11</v>
      </c>
      <c r="D16" s="116"/>
      <c r="E16" s="117"/>
      <c r="F16" s="309"/>
      <c r="G16" s="112"/>
      <c r="H16" s="119" t="s">
        <v>6</v>
      </c>
      <c r="I16" s="125"/>
      <c r="J16" s="126"/>
      <c r="K16" s="366"/>
      <c r="L16" s="425"/>
      <c r="M16" s="426"/>
      <c r="N16" s="125"/>
      <c r="O16" s="125"/>
      <c r="P16" s="125"/>
      <c r="Q16" s="126"/>
      <c r="R16" s="120"/>
      <c r="S16" s="125"/>
      <c r="T16" s="126"/>
    </row>
    <row r="17" spans="1:20" s="110" customFormat="1" ht="35.1" customHeight="1" x14ac:dyDescent="0.25">
      <c r="A17" s="116"/>
      <c r="B17" s="124"/>
      <c r="C17" s="118"/>
      <c r="D17" s="116"/>
      <c r="E17" s="117"/>
      <c r="F17" s="309"/>
      <c r="G17" s="112"/>
      <c r="H17" s="112"/>
      <c r="I17" s="125"/>
      <c r="J17" s="126"/>
      <c r="K17" s="364"/>
      <c r="L17" s="423"/>
      <c r="M17" s="426"/>
      <c r="N17" s="125"/>
      <c r="O17" s="125"/>
      <c r="P17" s="125"/>
      <c r="Q17" s="126"/>
      <c r="R17" s="120"/>
      <c r="S17" s="125"/>
      <c r="T17" s="126"/>
    </row>
    <row r="18" spans="1:20" s="109" customFormat="1" ht="35.1" customHeight="1" x14ac:dyDescent="0.25">
      <c r="A18" s="112">
        <v>4</v>
      </c>
      <c r="B18" s="100" t="s">
        <v>216</v>
      </c>
      <c r="C18" s="108" t="s">
        <v>99</v>
      </c>
      <c r="D18" s="112">
        <v>1</v>
      </c>
      <c r="E18" s="99" t="s">
        <v>110</v>
      </c>
      <c r="F18" s="318">
        <v>786600</v>
      </c>
      <c r="G18" s="112" t="s">
        <v>10</v>
      </c>
      <c r="H18" s="112" t="s">
        <v>5</v>
      </c>
      <c r="I18" s="127">
        <v>44174</v>
      </c>
      <c r="J18" s="128">
        <v>44181</v>
      </c>
      <c r="K18" s="365">
        <v>44182</v>
      </c>
      <c r="L18" s="427">
        <v>44182</v>
      </c>
      <c r="M18" s="427">
        <v>44210</v>
      </c>
      <c r="N18" s="128">
        <v>44193</v>
      </c>
      <c r="O18" s="127">
        <v>44196</v>
      </c>
      <c r="P18" s="127">
        <v>44203</v>
      </c>
      <c r="Q18" s="123">
        <v>44210</v>
      </c>
      <c r="R18" s="121">
        <v>44217</v>
      </c>
      <c r="S18" s="128">
        <v>44245</v>
      </c>
      <c r="T18" s="127">
        <v>44246</v>
      </c>
    </row>
    <row r="19" spans="1:20" s="110" customFormat="1" ht="35.1" customHeight="1" x14ac:dyDescent="0.25">
      <c r="A19" s="116"/>
      <c r="B19" s="124"/>
      <c r="C19" s="118"/>
      <c r="D19" s="116"/>
      <c r="E19" s="117"/>
      <c r="F19" s="309"/>
      <c r="G19" s="112"/>
      <c r="H19" s="119" t="s">
        <v>6</v>
      </c>
      <c r="I19" s="125"/>
      <c r="J19" s="125"/>
      <c r="K19" s="364"/>
      <c r="L19" s="423"/>
      <c r="M19" s="428"/>
      <c r="N19" s="125"/>
      <c r="O19" s="125"/>
      <c r="P19" s="125"/>
      <c r="Q19" s="125"/>
      <c r="R19" s="120"/>
      <c r="S19" s="126"/>
      <c r="T19" s="125"/>
    </row>
    <row r="20" spans="1:20" s="110" customFormat="1" ht="35.1" customHeight="1" x14ac:dyDescent="0.25">
      <c r="A20" s="118"/>
      <c r="B20" s="117"/>
      <c r="C20" s="118"/>
      <c r="D20" s="116"/>
      <c r="E20" s="117"/>
      <c r="F20" s="309"/>
      <c r="G20" s="112"/>
      <c r="H20" s="112"/>
      <c r="I20" s="126"/>
      <c r="J20" s="125"/>
      <c r="K20" s="364"/>
      <c r="L20" s="423"/>
      <c r="M20" s="428"/>
      <c r="N20" s="129"/>
      <c r="O20" s="129"/>
      <c r="P20" s="129"/>
      <c r="Q20" s="129"/>
      <c r="R20" s="112"/>
      <c r="S20" s="130"/>
      <c r="T20" s="129"/>
    </row>
    <row r="21" spans="1:20" s="115" customFormat="1" ht="35.1" customHeight="1" x14ac:dyDescent="0.25">
      <c r="A21" s="111">
        <v>5</v>
      </c>
      <c r="B21" s="323" t="s">
        <v>191</v>
      </c>
      <c r="C21" s="108" t="s">
        <v>100</v>
      </c>
      <c r="D21" s="111">
        <v>1</v>
      </c>
      <c r="E21" s="99" t="s">
        <v>110</v>
      </c>
      <c r="F21" s="318">
        <v>325000</v>
      </c>
      <c r="G21" s="112" t="s">
        <v>10</v>
      </c>
      <c r="H21" s="111" t="s">
        <v>5</v>
      </c>
      <c r="I21" s="131">
        <v>43834</v>
      </c>
      <c r="J21" s="132">
        <v>44207</v>
      </c>
      <c r="K21" s="363">
        <v>44208</v>
      </c>
      <c r="L21" s="421">
        <v>44208</v>
      </c>
      <c r="M21" s="422">
        <v>44236</v>
      </c>
      <c r="N21" s="132">
        <v>44243</v>
      </c>
      <c r="O21" s="131">
        <v>44246</v>
      </c>
      <c r="P21" s="131">
        <v>44253</v>
      </c>
      <c r="Q21" s="132">
        <v>44260</v>
      </c>
      <c r="R21" s="113">
        <v>44328</v>
      </c>
      <c r="S21" s="113">
        <v>44382</v>
      </c>
      <c r="T21" s="133">
        <v>44383</v>
      </c>
    </row>
    <row r="22" spans="1:20" s="110" customFormat="1" ht="35.1" customHeight="1" x14ac:dyDescent="0.25">
      <c r="A22" s="118"/>
      <c r="B22" s="117"/>
      <c r="C22" s="117"/>
      <c r="D22" s="118"/>
      <c r="E22" s="118"/>
      <c r="F22" s="129"/>
      <c r="G22" s="112"/>
      <c r="H22" s="119" t="s">
        <v>6</v>
      </c>
      <c r="I22" s="134"/>
      <c r="J22" s="129"/>
      <c r="K22" s="367"/>
      <c r="L22" s="142"/>
      <c r="M22" s="429"/>
      <c r="N22" s="129"/>
      <c r="O22" s="134"/>
      <c r="P22" s="134"/>
      <c r="Q22" s="129"/>
      <c r="R22" s="112"/>
      <c r="S22" s="134"/>
      <c r="T22" s="129"/>
    </row>
    <row r="23" spans="1:20" s="110" customFormat="1" ht="35.1" customHeight="1" x14ac:dyDescent="0.25">
      <c r="A23" s="118"/>
      <c r="B23" s="117"/>
      <c r="C23" s="117"/>
      <c r="D23" s="116"/>
      <c r="E23" s="117"/>
      <c r="F23" s="309"/>
      <c r="G23" s="112"/>
      <c r="H23" s="112"/>
      <c r="I23" s="135"/>
      <c r="J23" s="136"/>
      <c r="K23" s="368"/>
      <c r="L23" s="430"/>
      <c r="M23" s="431"/>
      <c r="N23" s="136"/>
      <c r="O23" s="135"/>
      <c r="P23" s="135"/>
      <c r="Q23" s="136"/>
      <c r="R23" s="137"/>
      <c r="S23" s="135"/>
      <c r="T23" s="136"/>
    </row>
    <row r="24" spans="1:20" s="110" customFormat="1" ht="35.1" customHeight="1" x14ac:dyDescent="0.25">
      <c r="A24" s="116">
        <v>6</v>
      </c>
      <c r="B24" s="138" t="s">
        <v>92</v>
      </c>
      <c r="C24" s="108" t="s">
        <v>101</v>
      </c>
      <c r="D24" s="116">
        <v>1</v>
      </c>
      <c r="E24" s="117" t="s">
        <v>110</v>
      </c>
      <c r="F24" s="319">
        <v>1404000</v>
      </c>
      <c r="G24" s="112" t="s">
        <v>10</v>
      </c>
      <c r="H24" s="119" t="s">
        <v>5</v>
      </c>
      <c r="I24" s="127">
        <v>44179</v>
      </c>
      <c r="J24" s="128">
        <v>44186</v>
      </c>
      <c r="K24" s="365">
        <v>44187</v>
      </c>
      <c r="L24" s="421">
        <v>44187</v>
      </c>
      <c r="M24" s="432">
        <v>44215</v>
      </c>
      <c r="N24" s="128">
        <v>44222</v>
      </c>
      <c r="O24" s="127">
        <v>44225</v>
      </c>
      <c r="P24" s="127">
        <v>44232</v>
      </c>
      <c r="Q24" s="123">
        <v>44239</v>
      </c>
      <c r="R24" s="121">
        <v>44242</v>
      </c>
      <c r="S24" s="128">
        <v>44270</v>
      </c>
      <c r="T24" s="127">
        <v>44271</v>
      </c>
    </row>
    <row r="25" spans="1:20" s="110" customFormat="1" ht="35.1" customHeight="1" x14ac:dyDescent="0.25">
      <c r="A25" s="116"/>
      <c r="B25" s="117"/>
      <c r="C25" s="117"/>
      <c r="D25" s="116"/>
      <c r="E25" s="117"/>
      <c r="F25" s="309"/>
      <c r="G25" s="112"/>
      <c r="H25" s="119" t="s">
        <v>6</v>
      </c>
      <c r="I25" s="129"/>
      <c r="J25" s="129"/>
      <c r="K25" s="369"/>
      <c r="L25" s="433"/>
      <c r="M25" s="429"/>
      <c r="N25" s="129"/>
      <c r="O25" s="134"/>
      <c r="P25" s="134"/>
      <c r="Q25" s="129"/>
      <c r="R25" s="112"/>
      <c r="S25" s="134"/>
      <c r="T25" s="129"/>
    </row>
    <row r="26" spans="1:20" s="110" customFormat="1" ht="35.1" customHeight="1" x14ac:dyDescent="0.25">
      <c r="A26" s="117"/>
      <c r="B26" s="117"/>
      <c r="C26" s="117"/>
      <c r="D26" s="116"/>
      <c r="E26" s="117"/>
      <c r="F26" s="309"/>
      <c r="G26" s="112"/>
      <c r="H26" s="112"/>
      <c r="I26" s="129"/>
      <c r="J26" s="129"/>
      <c r="K26" s="369"/>
      <c r="L26" s="433"/>
      <c r="M26" s="429"/>
      <c r="N26" s="134"/>
      <c r="O26" s="134"/>
      <c r="P26" s="134"/>
      <c r="Q26" s="129"/>
      <c r="R26" s="112"/>
      <c r="S26" s="134"/>
      <c r="T26" s="129"/>
    </row>
    <row r="27" spans="1:20" s="109" customFormat="1" ht="35.1" customHeight="1" x14ac:dyDescent="0.25">
      <c r="A27" s="112">
        <v>7</v>
      </c>
      <c r="B27" s="100" t="s">
        <v>93</v>
      </c>
      <c r="C27" s="108" t="s">
        <v>102</v>
      </c>
      <c r="D27" s="112">
        <v>1</v>
      </c>
      <c r="E27" s="117" t="s">
        <v>110</v>
      </c>
      <c r="F27" s="320">
        <v>5805719</v>
      </c>
      <c r="G27" s="112" t="s">
        <v>24</v>
      </c>
      <c r="H27" s="112" t="s">
        <v>5</v>
      </c>
      <c r="I27" s="127">
        <v>44202</v>
      </c>
      <c r="J27" s="128">
        <v>44209</v>
      </c>
      <c r="K27" s="370">
        <v>44210</v>
      </c>
      <c r="L27" s="434">
        <v>44210</v>
      </c>
      <c r="M27" s="435">
        <v>44252</v>
      </c>
      <c r="N27" s="128">
        <v>44256</v>
      </c>
      <c r="O27" s="128">
        <v>44259</v>
      </c>
      <c r="P27" s="128">
        <v>44266</v>
      </c>
      <c r="Q27" s="128">
        <v>44273</v>
      </c>
      <c r="R27" s="121">
        <v>44280</v>
      </c>
      <c r="S27" s="128">
        <v>44329</v>
      </c>
      <c r="T27" s="128">
        <v>44330</v>
      </c>
    </row>
    <row r="28" spans="1:20" s="110" customFormat="1" ht="35.1" customHeight="1" x14ac:dyDescent="0.25">
      <c r="A28" s="116"/>
      <c r="B28" s="117"/>
      <c r="C28" s="117"/>
      <c r="D28" s="116"/>
      <c r="E28" s="117"/>
      <c r="F28" s="309"/>
      <c r="G28" s="112"/>
      <c r="H28" s="119" t="s">
        <v>6</v>
      </c>
      <c r="I28" s="129"/>
      <c r="J28" s="134"/>
      <c r="K28" s="371"/>
      <c r="L28" s="436"/>
      <c r="M28" s="429"/>
      <c r="N28" s="134"/>
      <c r="O28" s="134"/>
      <c r="P28" s="129"/>
      <c r="Q28" s="129"/>
      <c r="R28" s="112"/>
      <c r="S28" s="134"/>
      <c r="T28" s="134"/>
    </row>
    <row r="29" spans="1:20" s="110" customFormat="1" ht="35.1" hidden="1" customHeight="1" x14ac:dyDescent="0.25">
      <c r="A29" s="116">
        <v>8</v>
      </c>
      <c r="B29" s="139" t="s">
        <v>94</v>
      </c>
      <c r="C29" s="108" t="s">
        <v>97</v>
      </c>
      <c r="D29" s="112">
        <v>1</v>
      </c>
      <c r="E29" s="99" t="s">
        <v>110</v>
      </c>
      <c r="F29" s="309">
        <v>235</v>
      </c>
      <c r="G29" s="112" t="s">
        <v>10</v>
      </c>
      <c r="H29" s="119" t="s">
        <v>5</v>
      </c>
      <c r="I29" s="127">
        <v>44230</v>
      </c>
      <c r="J29" s="127">
        <v>44237</v>
      </c>
      <c r="K29" s="365">
        <v>44238</v>
      </c>
      <c r="L29" s="421"/>
      <c r="M29" s="435" t="s">
        <v>111</v>
      </c>
      <c r="N29" s="127">
        <v>44273</v>
      </c>
      <c r="O29" s="128">
        <v>44277</v>
      </c>
      <c r="P29" s="127">
        <v>44284</v>
      </c>
      <c r="Q29" s="127">
        <v>44291</v>
      </c>
      <c r="R29" s="121">
        <v>44298</v>
      </c>
      <c r="S29" s="128">
        <v>44340</v>
      </c>
      <c r="T29" s="128">
        <v>44341</v>
      </c>
    </row>
    <row r="30" spans="1:20" s="110" customFormat="1" ht="35.1" hidden="1" customHeight="1" x14ac:dyDescent="0.25">
      <c r="A30" s="116"/>
      <c r="B30" s="117"/>
      <c r="C30" s="117"/>
      <c r="D30" s="112"/>
      <c r="E30" s="117"/>
      <c r="F30" s="309"/>
      <c r="G30" s="112"/>
      <c r="H30" s="119" t="s">
        <v>6</v>
      </c>
      <c r="I30" s="127"/>
      <c r="J30" s="127"/>
      <c r="K30" s="365"/>
      <c r="L30" s="421"/>
      <c r="M30" s="437"/>
      <c r="N30" s="127"/>
      <c r="O30" s="128"/>
      <c r="P30" s="127"/>
      <c r="Q30" s="127"/>
      <c r="R30" s="121"/>
      <c r="S30" s="128"/>
      <c r="T30" s="128"/>
    </row>
    <row r="31" spans="1:20" s="110" customFormat="1" ht="35.1" customHeight="1" x14ac:dyDescent="0.25">
      <c r="A31" s="117"/>
      <c r="B31" s="117"/>
      <c r="C31" s="117"/>
      <c r="D31" s="112"/>
      <c r="E31" s="117"/>
      <c r="F31" s="309"/>
      <c r="G31" s="112"/>
      <c r="H31" s="112"/>
      <c r="I31" s="127"/>
      <c r="J31" s="127"/>
      <c r="K31" s="372"/>
      <c r="L31" s="438"/>
      <c r="M31" s="437"/>
      <c r="N31" s="127"/>
      <c r="O31" s="128"/>
      <c r="P31" s="127"/>
      <c r="Q31" s="127"/>
      <c r="R31" s="121"/>
      <c r="S31" s="128"/>
      <c r="T31" s="128"/>
    </row>
    <row r="32" spans="1:20" s="110" customFormat="1" ht="35.1" customHeight="1" x14ac:dyDescent="0.25">
      <c r="A32" s="112">
        <v>9</v>
      </c>
      <c r="B32" s="139" t="s">
        <v>95</v>
      </c>
      <c r="C32" s="108" t="s">
        <v>103</v>
      </c>
      <c r="D32" s="112">
        <v>1</v>
      </c>
      <c r="E32" s="99" t="s">
        <v>110</v>
      </c>
      <c r="F32" s="319">
        <v>301500</v>
      </c>
      <c r="G32" s="112" t="s">
        <v>10</v>
      </c>
      <c r="H32" s="119" t="str">
        <f>H29</f>
        <v>Plan</v>
      </c>
      <c r="I32" s="127">
        <v>44180</v>
      </c>
      <c r="J32" s="127">
        <v>44187</v>
      </c>
      <c r="K32" s="372">
        <v>44193</v>
      </c>
      <c r="L32" s="438">
        <v>44193</v>
      </c>
      <c r="M32" s="435">
        <v>44221</v>
      </c>
      <c r="N32" s="127">
        <v>44228</v>
      </c>
      <c r="O32" s="128">
        <v>44232</v>
      </c>
      <c r="P32" s="127">
        <v>44239</v>
      </c>
      <c r="Q32" s="127">
        <v>44246</v>
      </c>
      <c r="R32" s="121">
        <v>44253</v>
      </c>
      <c r="S32" s="128">
        <v>44281</v>
      </c>
      <c r="T32" s="128">
        <v>44284</v>
      </c>
    </row>
    <row r="33" spans="1:20" s="110" customFormat="1" ht="35.1" customHeight="1" x14ac:dyDescent="0.25">
      <c r="A33" s="117"/>
      <c r="B33" s="117"/>
      <c r="C33" s="117"/>
      <c r="D33" s="112"/>
      <c r="E33" s="117"/>
      <c r="F33" s="309"/>
      <c r="G33" s="112"/>
      <c r="H33" s="119" t="str">
        <f>H30</f>
        <v>Actual</v>
      </c>
      <c r="I33" s="127"/>
      <c r="J33" s="127"/>
      <c r="K33" s="372"/>
      <c r="L33" s="438"/>
      <c r="M33" s="437"/>
      <c r="N33" s="127"/>
      <c r="O33" s="128"/>
      <c r="P33" s="127"/>
      <c r="Q33" s="127"/>
      <c r="R33" s="121"/>
      <c r="S33" s="128"/>
      <c r="T33" s="128"/>
    </row>
    <row r="34" spans="1:20" s="110" customFormat="1" ht="35.1" customHeight="1" x14ac:dyDescent="0.25">
      <c r="A34" s="117"/>
      <c r="B34" s="117"/>
      <c r="C34" s="117"/>
      <c r="D34" s="112"/>
      <c r="E34" s="117"/>
      <c r="F34" s="309"/>
      <c r="G34" s="112"/>
      <c r="H34" s="112"/>
      <c r="I34" s="127"/>
      <c r="J34" s="127"/>
      <c r="K34" s="372"/>
      <c r="L34" s="438"/>
      <c r="M34" s="437"/>
      <c r="N34" s="127"/>
      <c r="O34" s="128"/>
      <c r="P34" s="127"/>
      <c r="Q34" s="127"/>
      <c r="R34" s="121"/>
      <c r="S34" s="128"/>
      <c r="T34" s="128"/>
    </row>
    <row r="35" spans="1:20" s="109" customFormat="1" ht="35.1" customHeight="1" x14ac:dyDescent="0.25">
      <c r="A35" s="112">
        <v>10</v>
      </c>
      <c r="B35" s="118" t="s">
        <v>168</v>
      </c>
      <c r="C35" s="108" t="s">
        <v>104</v>
      </c>
      <c r="D35" s="112">
        <v>1</v>
      </c>
      <c r="E35" s="99" t="s">
        <v>110</v>
      </c>
      <c r="F35" s="319">
        <v>197600</v>
      </c>
      <c r="G35" s="112" t="s">
        <v>10</v>
      </c>
      <c r="H35" s="119" t="s">
        <v>5</v>
      </c>
      <c r="I35" s="127">
        <v>44186</v>
      </c>
      <c r="J35" s="127">
        <v>44193</v>
      </c>
      <c r="K35" s="372">
        <v>44194</v>
      </c>
      <c r="L35" s="438">
        <v>44194</v>
      </c>
      <c r="M35" s="435">
        <v>44222</v>
      </c>
      <c r="N35" s="127">
        <v>44229</v>
      </c>
      <c r="O35" s="128">
        <v>44232</v>
      </c>
      <c r="P35" s="128">
        <v>44239</v>
      </c>
      <c r="Q35" s="127">
        <v>44246</v>
      </c>
      <c r="R35" s="121">
        <v>44253</v>
      </c>
      <c r="S35" s="128">
        <v>44281</v>
      </c>
      <c r="T35" s="128">
        <v>44284</v>
      </c>
    </row>
    <row r="36" spans="1:20" s="109" customFormat="1" ht="35.1" customHeight="1" x14ac:dyDescent="0.25">
      <c r="A36" s="112"/>
      <c r="B36" s="140"/>
      <c r="C36" s="117"/>
      <c r="D36" s="112"/>
      <c r="E36" s="117"/>
      <c r="F36" s="311"/>
      <c r="G36" s="112"/>
      <c r="H36" s="119" t="s">
        <v>6</v>
      </c>
      <c r="I36" s="136"/>
      <c r="J36" s="136"/>
      <c r="K36" s="373"/>
      <c r="L36" s="438"/>
      <c r="M36" s="431"/>
      <c r="N36" s="136"/>
      <c r="O36" s="136"/>
      <c r="P36" s="136"/>
      <c r="Q36" s="136"/>
      <c r="R36" s="120"/>
      <c r="S36" s="125"/>
      <c r="T36" s="125"/>
    </row>
    <row r="37" spans="1:20" s="109" customFormat="1" ht="35.1" customHeight="1" x14ac:dyDescent="0.25">
      <c r="A37" s="112"/>
      <c r="B37" s="140"/>
      <c r="C37" s="117"/>
      <c r="D37" s="112"/>
      <c r="E37" s="117"/>
      <c r="F37" s="311"/>
      <c r="G37" s="112"/>
      <c r="H37" s="112"/>
      <c r="I37" s="136"/>
      <c r="J37" s="136"/>
      <c r="K37" s="373"/>
      <c r="L37" s="438"/>
      <c r="M37" s="431"/>
      <c r="N37" s="136"/>
      <c r="O37" s="136"/>
      <c r="P37" s="136"/>
      <c r="Q37" s="136"/>
      <c r="R37" s="120"/>
      <c r="S37" s="125"/>
      <c r="T37" s="125"/>
    </row>
    <row r="38" spans="1:20" s="109" customFormat="1" ht="35.1" customHeight="1" x14ac:dyDescent="0.25">
      <c r="A38" s="112">
        <v>11</v>
      </c>
      <c r="B38" s="323">
        <v>0</v>
      </c>
      <c r="C38" s="450" t="s">
        <v>264</v>
      </c>
      <c r="D38" s="142">
        <v>1</v>
      </c>
      <c r="E38" s="323" t="s">
        <v>112</v>
      </c>
      <c r="F38" s="318">
        <v>5812540</v>
      </c>
      <c r="G38" s="142" t="s">
        <v>24</v>
      </c>
      <c r="H38" s="119" t="s">
        <v>5</v>
      </c>
      <c r="I38" s="127">
        <v>44180</v>
      </c>
      <c r="J38" s="127">
        <v>44187</v>
      </c>
      <c r="K38" s="372">
        <v>44188</v>
      </c>
      <c r="L38" s="438">
        <v>44188</v>
      </c>
      <c r="M38" s="435">
        <v>44216</v>
      </c>
      <c r="N38" s="127">
        <v>372941</v>
      </c>
      <c r="O38" s="127">
        <v>44228</v>
      </c>
      <c r="P38" s="127">
        <v>44235</v>
      </c>
      <c r="Q38" s="127">
        <v>44242</v>
      </c>
      <c r="R38" s="127">
        <v>44249</v>
      </c>
      <c r="S38" s="127">
        <v>44277</v>
      </c>
      <c r="T38" s="127">
        <v>44278</v>
      </c>
    </row>
    <row r="39" spans="1:20" s="109" customFormat="1" ht="35.1" customHeight="1" x14ac:dyDescent="0.25">
      <c r="A39" s="112"/>
      <c r="B39" s="451"/>
      <c r="C39" s="323"/>
      <c r="D39" s="142"/>
      <c r="E39" s="323"/>
      <c r="F39" s="452"/>
      <c r="G39" s="112"/>
      <c r="H39" s="119" t="s">
        <v>6</v>
      </c>
      <c r="I39" s="136"/>
      <c r="J39" s="136"/>
      <c r="K39" s="373"/>
      <c r="L39" s="438"/>
      <c r="M39" s="431"/>
      <c r="N39" s="136"/>
      <c r="O39" s="136"/>
      <c r="P39" s="136"/>
      <c r="Q39" s="136"/>
      <c r="R39" s="120"/>
      <c r="S39" s="125"/>
      <c r="T39" s="125"/>
    </row>
    <row r="40" spans="1:20" s="109" customFormat="1" ht="35.1" customHeight="1" x14ac:dyDescent="0.25">
      <c r="A40" s="112"/>
      <c r="B40" s="451"/>
      <c r="C40" s="323"/>
      <c r="D40" s="142"/>
      <c r="E40" s="323"/>
      <c r="F40" s="452"/>
      <c r="G40" s="112"/>
      <c r="H40" s="112"/>
      <c r="I40" s="136"/>
      <c r="J40" s="136"/>
      <c r="K40" s="373"/>
      <c r="L40" s="438"/>
      <c r="M40" s="431"/>
      <c r="N40" s="136"/>
      <c r="O40" s="136"/>
      <c r="P40" s="136"/>
      <c r="Q40" s="136"/>
      <c r="R40" s="120"/>
      <c r="S40" s="125"/>
      <c r="T40" s="125"/>
    </row>
    <row r="41" spans="1:20" s="109" customFormat="1" ht="35.1" customHeight="1" x14ac:dyDescent="0.25">
      <c r="A41" s="112">
        <v>12</v>
      </c>
      <c r="B41" s="323" t="s">
        <v>206</v>
      </c>
      <c r="C41" s="450" t="s">
        <v>105</v>
      </c>
      <c r="D41" s="142">
        <v>1</v>
      </c>
      <c r="E41" s="104" t="s">
        <v>110</v>
      </c>
      <c r="F41" s="318">
        <v>232000</v>
      </c>
      <c r="G41" s="112" t="s">
        <v>10</v>
      </c>
      <c r="H41" s="119" t="s">
        <v>5</v>
      </c>
      <c r="I41" s="127">
        <v>44188</v>
      </c>
      <c r="J41" s="127">
        <v>44195</v>
      </c>
      <c r="K41" s="372">
        <v>44196</v>
      </c>
      <c r="L41" s="438">
        <v>44196</v>
      </c>
      <c r="M41" s="435">
        <v>43858</v>
      </c>
      <c r="N41" s="127">
        <v>44231</v>
      </c>
      <c r="O41" s="127">
        <v>44235</v>
      </c>
      <c r="P41" s="127">
        <v>44242</v>
      </c>
      <c r="Q41" s="127">
        <v>44249</v>
      </c>
      <c r="R41" s="127">
        <v>44256</v>
      </c>
      <c r="S41" s="127">
        <v>44263</v>
      </c>
      <c r="T41" s="127">
        <v>44264</v>
      </c>
    </row>
    <row r="42" spans="1:20" s="109" customFormat="1" ht="35.1" customHeight="1" x14ac:dyDescent="0.25">
      <c r="A42" s="112"/>
      <c r="B42" s="451"/>
      <c r="C42" s="323"/>
      <c r="D42" s="142"/>
      <c r="E42" s="323"/>
      <c r="F42" s="452"/>
      <c r="G42" s="112"/>
      <c r="H42" s="119" t="s">
        <v>6</v>
      </c>
      <c r="I42" s="136"/>
      <c r="J42" s="136"/>
      <c r="K42" s="373"/>
      <c r="L42" s="438"/>
      <c r="M42" s="431"/>
      <c r="N42" s="136"/>
      <c r="O42" s="136"/>
      <c r="P42" s="136"/>
      <c r="Q42" s="136"/>
      <c r="R42" s="120"/>
      <c r="S42" s="125"/>
      <c r="T42" s="125"/>
    </row>
    <row r="43" spans="1:20" s="109" customFormat="1" ht="35.1" customHeight="1" x14ac:dyDescent="0.25">
      <c r="A43" s="112"/>
      <c r="B43" s="451"/>
      <c r="C43" s="323"/>
      <c r="D43" s="142"/>
      <c r="E43" s="323"/>
      <c r="F43" s="452"/>
      <c r="G43" s="112"/>
      <c r="H43" s="112"/>
      <c r="I43" s="136"/>
      <c r="J43" s="136"/>
      <c r="K43" s="373"/>
      <c r="L43" s="438"/>
      <c r="M43" s="431"/>
      <c r="N43" s="136"/>
      <c r="O43" s="136"/>
      <c r="P43" s="136"/>
      <c r="Q43" s="136"/>
      <c r="R43" s="120"/>
      <c r="S43" s="125"/>
      <c r="T43" s="125"/>
    </row>
    <row r="44" spans="1:20" s="109" customFormat="1" ht="35.1" customHeight="1" x14ac:dyDescent="0.25">
      <c r="A44" s="112">
        <v>13</v>
      </c>
      <c r="B44" s="323" t="s">
        <v>204</v>
      </c>
      <c r="C44" s="450" t="s">
        <v>222</v>
      </c>
      <c r="D44" s="142">
        <v>1</v>
      </c>
      <c r="E44" s="104" t="s">
        <v>110</v>
      </c>
      <c r="F44" s="318">
        <v>144000</v>
      </c>
      <c r="G44" s="112" t="s">
        <v>10</v>
      </c>
      <c r="H44" s="119" t="s">
        <v>5</v>
      </c>
      <c r="I44" s="127">
        <v>44180</v>
      </c>
      <c r="J44" s="127">
        <v>44187</v>
      </c>
      <c r="K44" s="372">
        <v>44188</v>
      </c>
      <c r="L44" s="438">
        <v>44202</v>
      </c>
      <c r="M44" s="435" t="s">
        <v>248</v>
      </c>
      <c r="N44" s="127">
        <v>44228</v>
      </c>
      <c r="O44" s="127">
        <v>44231</v>
      </c>
      <c r="P44" s="127">
        <v>44238</v>
      </c>
      <c r="Q44" s="127">
        <v>44245</v>
      </c>
      <c r="R44" s="127">
        <v>44252</v>
      </c>
      <c r="S44" s="127">
        <v>44266</v>
      </c>
      <c r="T44" s="127">
        <v>44267</v>
      </c>
    </row>
    <row r="45" spans="1:20" s="109" customFormat="1" ht="35.1" customHeight="1" x14ac:dyDescent="0.25">
      <c r="A45" s="112"/>
      <c r="B45" s="451"/>
      <c r="C45" s="323"/>
      <c r="D45" s="142"/>
      <c r="E45" s="323"/>
      <c r="F45" s="452"/>
      <c r="G45" s="112"/>
      <c r="H45" s="119" t="s">
        <v>6</v>
      </c>
      <c r="I45" s="136"/>
      <c r="J45" s="136"/>
      <c r="K45" s="373"/>
      <c r="L45" s="438"/>
      <c r="M45" s="431"/>
      <c r="N45" s="136"/>
      <c r="O45" s="136"/>
      <c r="P45" s="136"/>
      <c r="Q45" s="136"/>
      <c r="R45" s="120"/>
      <c r="S45" s="125"/>
      <c r="T45" s="125"/>
    </row>
    <row r="46" spans="1:20" s="109" customFormat="1" ht="35.1" customHeight="1" x14ac:dyDescent="0.25">
      <c r="A46" s="112"/>
      <c r="B46" s="451"/>
      <c r="C46" s="323"/>
      <c r="D46" s="142"/>
      <c r="E46" s="323"/>
      <c r="F46" s="452"/>
      <c r="G46" s="112"/>
      <c r="H46" s="112"/>
      <c r="I46" s="136"/>
      <c r="J46" s="136"/>
      <c r="K46" s="373"/>
      <c r="L46" s="438"/>
      <c r="M46" s="431"/>
      <c r="N46" s="136"/>
      <c r="O46" s="136"/>
      <c r="P46" s="136"/>
      <c r="Q46" s="136"/>
      <c r="R46" s="120"/>
      <c r="S46" s="125"/>
      <c r="T46" s="125"/>
    </row>
    <row r="47" spans="1:20" s="109" customFormat="1" ht="35.1" customHeight="1" x14ac:dyDescent="0.25">
      <c r="A47" s="112">
        <v>14</v>
      </c>
      <c r="B47" s="323" t="s">
        <v>253</v>
      </c>
      <c r="C47" s="450" t="s">
        <v>229</v>
      </c>
      <c r="D47" s="142">
        <v>1</v>
      </c>
      <c r="E47" s="104" t="s">
        <v>110</v>
      </c>
      <c r="F47" s="318">
        <v>2600</v>
      </c>
      <c r="G47" s="112" t="s">
        <v>207</v>
      </c>
      <c r="H47" s="119" t="s">
        <v>5</v>
      </c>
      <c r="I47" s="127">
        <v>44200</v>
      </c>
      <c r="J47" s="127">
        <v>44207</v>
      </c>
      <c r="K47" s="372" t="s">
        <v>226</v>
      </c>
      <c r="L47" s="438">
        <v>44208</v>
      </c>
      <c r="M47" s="435">
        <v>44222</v>
      </c>
      <c r="N47" s="127">
        <v>44225</v>
      </c>
      <c r="O47" s="127">
        <v>44229</v>
      </c>
      <c r="P47" s="127">
        <v>44236</v>
      </c>
      <c r="Q47" s="127">
        <v>44243</v>
      </c>
      <c r="R47" s="121" t="s">
        <v>226</v>
      </c>
      <c r="S47" s="127">
        <v>44246</v>
      </c>
      <c r="T47" s="127">
        <v>44249</v>
      </c>
    </row>
    <row r="48" spans="1:20" s="109" customFormat="1" ht="35.1" customHeight="1" x14ac:dyDescent="0.25">
      <c r="A48" s="112"/>
      <c r="B48" s="451"/>
      <c r="C48" s="323"/>
      <c r="D48" s="142"/>
      <c r="E48" s="323"/>
      <c r="F48" s="452"/>
      <c r="G48" s="112"/>
      <c r="H48" s="119" t="s">
        <v>6</v>
      </c>
      <c r="I48" s="136"/>
      <c r="J48" s="136"/>
      <c r="K48" s="373"/>
      <c r="L48" s="438"/>
      <c r="M48" s="431"/>
      <c r="N48" s="136"/>
      <c r="O48" s="136"/>
      <c r="P48" s="136"/>
      <c r="Q48" s="136"/>
      <c r="R48" s="120"/>
      <c r="S48" s="125"/>
      <c r="T48" s="125"/>
    </row>
    <row r="49" spans="1:21" s="109" customFormat="1" ht="35.1" customHeight="1" x14ac:dyDescent="0.25">
      <c r="A49" s="112"/>
      <c r="B49" s="451"/>
      <c r="C49" s="323"/>
      <c r="D49" s="142"/>
      <c r="E49" s="323"/>
      <c r="F49" s="452"/>
      <c r="G49" s="112"/>
      <c r="H49" s="119"/>
      <c r="I49" s="136"/>
      <c r="J49" s="136"/>
      <c r="K49" s="373"/>
      <c r="L49" s="438"/>
      <c r="M49" s="431"/>
      <c r="N49" s="136"/>
      <c r="O49" s="136"/>
      <c r="P49" s="136"/>
      <c r="Q49" s="136"/>
      <c r="R49" s="120"/>
      <c r="S49" s="125"/>
      <c r="T49" s="125"/>
    </row>
    <row r="50" spans="1:21" s="109" customFormat="1" ht="35.1" customHeight="1" x14ac:dyDescent="0.25">
      <c r="A50" s="112">
        <v>15</v>
      </c>
      <c r="B50" s="323" t="s">
        <v>138</v>
      </c>
      <c r="C50" s="450" t="s">
        <v>223</v>
      </c>
      <c r="D50" s="142">
        <v>1</v>
      </c>
      <c r="E50" s="104" t="s">
        <v>110</v>
      </c>
      <c r="F50" s="318">
        <v>221000</v>
      </c>
      <c r="G50" s="112" t="s">
        <v>10</v>
      </c>
      <c r="H50" s="119" t="s">
        <v>5</v>
      </c>
      <c r="I50" s="127">
        <v>44207</v>
      </c>
      <c r="J50" s="127">
        <v>44214</v>
      </c>
      <c r="K50" s="372">
        <v>44215</v>
      </c>
      <c r="L50" s="438">
        <v>44216</v>
      </c>
      <c r="M50" s="435">
        <v>44244</v>
      </c>
      <c r="N50" s="127">
        <v>44251</v>
      </c>
      <c r="O50" s="127">
        <v>44256</v>
      </c>
      <c r="P50" s="127">
        <v>44263</v>
      </c>
      <c r="Q50" s="127">
        <v>44270</v>
      </c>
      <c r="R50" s="127">
        <v>44284</v>
      </c>
      <c r="S50" s="127">
        <v>44312</v>
      </c>
      <c r="T50" s="127">
        <v>44314</v>
      </c>
    </row>
    <row r="51" spans="1:21" s="109" customFormat="1" ht="35.1" customHeight="1" x14ac:dyDescent="0.25">
      <c r="A51" s="112"/>
      <c r="B51" s="451"/>
      <c r="C51" s="323"/>
      <c r="D51" s="142"/>
      <c r="E51" s="323"/>
      <c r="F51" s="452"/>
      <c r="G51" s="112"/>
      <c r="H51" s="119" t="s">
        <v>6</v>
      </c>
      <c r="I51" s="136"/>
      <c r="J51" s="136"/>
      <c r="K51" s="373"/>
      <c r="L51" s="438"/>
      <c r="M51" s="431"/>
      <c r="N51" s="136"/>
      <c r="O51" s="136"/>
      <c r="P51" s="136"/>
      <c r="Q51" s="136"/>
      <c r="R51" s="120"/>
      <c r="S51" s="125"/>
      <c r="T51" s="125"/>
    </row>
    <row r="52" spans="1:21" s="109" customFormat="1" ht="35.1" customHeight="1" x14ac:dyDescent="0.25">
      <c r="A52" s="112"/>
      <c r="B52" s="451"/>
      <c r="C52" s="323"/>
      <c r="D52" s="142"/>
      <c r="E52" s="323"/>
      <c r="F52" s="452"/>
      <c r="G52" s="112"/>
      <c r="H52" s="119"/>
      <c r="I52" s="136"/>
      <c r="J52" s="136"/>
      <c r="K52" s="373"/>
      <c r="L52" s="438"/>
      <c r="M52" s="431"/>
      <c r="N52" s="136"/>
      <c r="O52" s="136"/>
      <c r="P52" s="136"/>
      <c r="Q52" s="136"/>
      <c r="R52" s="120"/>
      <c r="S52" s="125"/>
      <c r="T52" s="125"/>
    </row>
    <row r="53" spans="1:21" s="109" customFormat="1" ht="45" customHeight="1" x14ac:dyDescent="0.25">
      <c r="A53" s="112">
        <v>16</v>
      </c>
      <c r="B53" s="451" t="s">
        <v>152</v>
      </c>
      <c r="C53" s="450" t="s">
        <v>254</v>
      </c>
      <c r="D53" s="142">
        <v>1</v>
      </c>
      <c r="E53" s="104" t="s">
        <v>110</v>
      </c>
      <c r="F53" s="318">
        <v>550000</v>
      </c>
      <c r="G53" s="112" t="s">
        <v>10</v>
      </c>
      <c r="H53" s="119" t="s">
        <v>5</v>
      </c>
      <c r="I53" s="127">
        <v>44193</v>
      </c>
      <c r="J53" s="127">
        <v>44200</v>
      </c>
      <c r="K53" s="372">
        <v>44201</v>
      </c>
      <c r="L53" s="438">
        <v>44201</v>
      </c>
      <c r="M53" s="435">
        <v>44229</v>
      </c>
      <c r="N53" s="127">
        <v>44236</v>
      </c>
      <c r="O53" s="127">
        <v>44239</v>
      </c>
      <c r="P53" s="127">
        <v>44246</v>
      </c>
      <c r="Q53" s="127">
        <v>44260</v>
      </c>
      <c r="R53" s="127">
        <v>44274</v>
      </c>
      <c r="S53" s="127">
        <v>44302</v>
      </c>
      <c r="T53" s="127">
        <v>44305</v>
      </c>
    </row>
    <row r="54" spans="1:21" s="109" customFormat="1" ht="35.1" customHeight="1" x14ac:dyDescent="0.25">
      <c r="A54" s="112"/>
      <c r="B54" s="451"/>
      <c r="C54" s="323"/>
      <c r="D54" s="142"/>
      <c r="E54" s="323"/>
      <c r="F54" s="452"/>
      <c r="G54" s="112"/>
      <c r="H54" s="119" t="s">
        <v>6</v>
      </c>
      <c r="I54" s="136"/>
      <c r="J54" s="136"/>
      <c r="K54" s="373"/>
      <c r="L54" s="438"/>
      <c r="M54" s="431"/>
      <c r="N54" s="136"/>
      <c r="O54" s="136"/>
      <c r="P54" s="136"/>
      <c r="Q54" s="136"/>
      <c r="R54" s="120"/>
      <c r="S54" s="125"/>
      <c r="T54" s="125"/>
    </row>
    <row r="55" spans="1:21" s="109" customFormat="1" ht="35.1" customHeight="1" x14ac:dyDescent="0.25">
      <c r="A55" s="112"/>
      <c r="B55" s="451"/>
      <c r="C55" s="323"/>
      <c r="D55" s="142"/>
      <c r="E55" s="323"/>
      <c r="F55" s="452"/>
      <c r="G55" s="112"/>
      <c r="H55" s="119"/>
      <c r="I55" s="136"/>
      <c r="J55" s="136"/>
      <c r="K55" s="373"/>
      <c r="L55" s="438"/>
      <c r="M55" s="431"/>
      <c r="N55" s="136"/>
      <c r="O55" s="136"/>
      <c r="P55" s="136"/>
      <c r="Q55" s="136"/>
      <c r="R55" s="120"/>
      <c r="S55" s="125"/>
      <c r="T55" s="125"/>
    </row>
    <row r="56" spans="1:21" s="109" customFormat="1" ht="45" customHeight="1" x14ac:dyDescent="0.25">
      <c r="A56" s="112">
        <v>17</v>
      </c>
      <c r="B56" s="453" t="s">
        <v>200</v>
      </c>
      <c r="C56" s="450" t="s">
        <v>224</v>
      </c>
      <c r="D56" s="142">
        <v>1</v>
      </c>
      <c r="E56" s="104" t="s">
        <v>110</v>
      </c>
      <c r="F56" s="454">
        <v>345000</v>
      </c>
      <c r="G56" s="112" t="s">
        <v>10</v>
      </c>
      <c r="H56" s="119" t="s">
        <v>5</v>
      </c>
      <c r="I56" s="127">
        <v>44202</v>
      </c>
      <c r="J56" s="127">
        <v>44209</v>
      </c>
      <c r="K56" s="372">
        <v>44210</v>
      </c>
      <c r="L56" s="438">
        <v>44210</v>
      </c>
      <c r="M56" s="435">
        <v>44238</v>
      </c>
      <c r="N56" s="127">
        <v>44245</v>
      </c>
      <c r="O56" s="127">
        <v>44250</v>
      </c>
      <c r="P56" s="127">
        <v>44257</v>
      </c>
      <c r="Q56" s="127">
        <v>44264</v>
      </c>
      <c r="R56" s="127">
        <v>44284</v>
      </c>
      <c r="S56" s="127">
        <v>44312</v>
      </c>
      <c r="T56" s="127">
        <v>44313</v>
      </c>
    </row>
    <row r="57" spans="1:21" s="109" customFormat="1" ht="35.1" customHeight="1" x14ac:dyDescent="0.25">
      <c r="A57" s="112"/>
      <c r="B57" s="451"/>
      <c r="C57" s="323"/>
      <c r="D57" s="142"/>
      <c r="E57" s="323"/>
      <c r="F57" s="452"/>
      <c r="G57" s="112"/>
      <c r="H57" s="119" t="s">
        <v>6</v>
      </c>
      <c r="I57" s="136"/>
      <c r="J57" s="136"/>
      <c r="K57" s="373"/>
      <c r="L57" s="438"/>
      <c r="M57" s="431"/>
      <c r="N57" s="136"/>
      <c r="O57" s="136"/>
      <c r="P57" s="136"/>
      <c r="Q57" s="136"/>
      <c r="R57" s="120"/>
      <c r="S57" s="125"/>
      <c r="T57" s="125"/>
    </row>
    <row r="58" spans="1:21" s="109" customFormat="1" ht="35.1" customHeight="1" x14ac:dyDescent="0.25">
      <c r="A58" s="112"/>
      <c r="B58" s="451"/>
      <c r="C58" s="323"/>
      <c r="D58" s="142"/>
      <c r="E58" s="323"/>
      <c r="F58" s="452"/>
      <c r="G58" s="112"/>
      <c r="H58" s="119"/>
      <c r="I58" s="136"/>
      <c r="J58" s="136"/>
      <c r="K58" s="373"/>
      <c r="L58" s="438"/>
      <c r="M58" s="431"/>
      <c r="N58" s="136"/>
      <c r="O58" s="136"/>
      <c r="P58" s="136"/>
      <c r="Q58" s="136"/>
      <c r="R58" s="120"/>
      <c r="S58" s="125"/>
      <c r="T58" s="125"/>
    </row>
    <row r="59" spans="1:21" s="109" customFormat="1" ht="45" customHeight="1" x14ac:dyDescent="0.25">
      <c r="A59" s="112">
        <v>18</v>
      </c>
      <c r="B59" s="451" t="s">
        <v>195</v>
      </c>
      <c r="C59" s="450" t="s">
        <v>255</v>
      </c>
      <c r="D59" s="142">
        <v>1</v>
      </c>
      <c r="E59" s="104" t="s">
        <v>110</v>
      </c>
      <c r="F59" s="318">
        <v>70000</v>
      </c>
      <c r="G59" s="112" t="s">
        <v>207</v>
      </c>
      <c r="H59" s="119" t="s">
        <v>5</v>
      </c>
      <c r="I59" s="127">
        <v>44200</v>
      </c>
      <c r="J59" s="127">
        <v>44207</v>
      </c>
      <c r="K59" s="365" t="s">
        <v>226</v>
      </c>
      <c r="L59" s="438">
        <v>44208</v>
      </c>
      <c r="M59" s="435">
        <v>44222</v>
      </c>
      <c r="N59" s="127">
        <v>44225</v>
      </c>
      <c r="O59" s="127">
        <v>44229</v>
      </c>
      <c r="P59" s="127">
        <v>44236</v>
      </c>
      <c r="Q59" s="127">
        <v>44243</v>
      </c>
      <c r="R59" s="121" t="s">
        <v>226</v>
      </c>
      <c r="S59" s="127">
        <v>44246</v>
      </c>
      <c r="T59" s="127">
        <v>44249</v>
      </c>
    </row>
    <row r="60" spans="1:21" s="109" customFormat="1" ht="45" customHeight="1" x14ac:dyDescent="0.25">
      <c r="A60" s="112"/>
      <c r="B60" s="451"/>
      <c r="C60" s="323"/>
      <c r="D60" s="142"/>
      <c r="E60" s="323"/>
      <c r="F60" s="318"/>
      <c r="G60" s="112"/>
      <c r="H60" s="119" t="s">
        <v>6</v>
      </c>
      <c r="I60" s="136"/>
      <c r="J60" s="136"/>
      <c r="K60" s="373"/>
      <c r="L60" s="438"/>
      <c r="M60" s="431"/>
      <c r="N60" s="136"/>
      <c r="O60" s="136"/>
      <c r="P60" s="136"/>
      <c r="Q60" s="136"/>
      <c r="R60" s="120"/>
      <c r="S60" s="125"/>
      <c r="T60" s="125"/>
    </row>
    <row r="61" spans="1:21" s="109" customFormat="1" ht="45" customHeight="1" x14ac:dyDescent="0.25">
      <c r="A61" s="112">
        <v>19</v>
      </c>
      <c r="B61" s="323" t="s">
        <v>167</v>
      </c>
      <c r="C61" s="450" t="s">
        <v>225</v>
      </c>
      <c r="D61" s="142">
        <v>1</v>
      </c>
      <c r="E61" s="104" t="s">
        <v>110</v>
      </c>
      <c r="F61" s="454">
        <v>2204750</v>
      </c>
      <c r="G61" s="112" t="s">
        <v>10</v>
      </c>
      <c r="H61" s="119" t="s">
        <v>5</v>
      </c>
      <c r="I61" s="390">
        <v>44172</v>
      </c>
      <c r="J61" s="102">
        <v>44179</v>
      </c>
      <c r="K61" s="103">
        <v>44180</v>
      </c>
      <c r="L61" s="438">
        <v>44180</v>
      </c>
      <c r="M61" s="419">
        <v>44208</v>
      </c>
      <c r="N61" s="102">
        <v>44215</v>
      </c>
      <c r="O61" s="102">
        <v>44218</v>
      </c>
      <c r="P61" s="102">
        <v>44225</v>
      </c>
      <c r="Q61" s="102">
        <v>44232</v>
      </c>
      <c r="R61" s="102">
        <v>44235</v>
      </c>
      <c r="S61" s="102">
        <v>44242</v>
      </c>
      <c r="T61" s="102">
        <v>44243</v>
      </c>
    </row>
    <row r="62" spans="1:21" s="109" customFormat="1" ht="45" customHeight="1" x14ac:dyDescent="0.25">
      <c r="A62" s="112"/>
      <c r="B62" s="300"/>
      <c r="C62" s="391"/>
      <c r="D62" s="112"/>
      <c r="E62" s="117"/>
      <c r="F62" s="322"/>
      <c r="G62" s="112"/>
      <c r="H62" s="119" t="s">
        <v>6</v>
      </c>
      <c r="I62" s="136"/>
      <c r="J62" s="136"/>
      <c r="K62" s="373"/>
      <c r="L62" s="438"/>
      <c r="M62" s="431"/>
      <c r="N62" s="136"/>
      <c r="O62" s="136"/>
      <c r="P62" s="136"/>
      <c r="Q62" s="136"/>
      <c r="R62" s="120"/>
      <c r="S62" s="125"/>
      <c r="T62" s="125"/>
    </row>
    <row r="63" spans="1:21" s="109" customFormat="1" ht="35.1" customHeight="1" x14ac:dyDescent="0.25">
      <c r="A63" s="112"/>
      <c r="B63" s="141" t="s">
        <v>46</v>
      </c>
      <c r="C63" s="117"/>
      <c r="D63" s="112"/>
      <c r="E63" s="117"/>
      <c r="F63" s="312">
        <f>SUM(F9:F62)</f>
        <v>19588044</v>
      </c>
      <c r="G63" s="112"/>
      <c r="H63" s="142"/>
      <c r="I63" s="143"/>
      <c r="J63" s="143"/>
      <c r="K63" s="374"/>
      <c r="L63" s="438"/>
      <c r="M63" s="431"/>
      <c r="N63" s="143"/>
      <c r="O63" s="143"/>
      <c r="P63" s="143"/>
      <c r="Q63" s="143"/>
      <c r="R63" s="144"/>
      <c r="S63" s="145"/>
      <c r="T63" s="145"/>
    </row>
    <row r="64" spans="1:21" s="110" customFormat="1" ht="35.1" customHeight="1" x14ac:dyDescent="0.25">
      <c r="A64" s="146"/>
      <c r="B64" s="106" t="s">
        <v>34</v>
      </c>
      <c r="C64" s="106"/>
      <c r="D64" s="106"/>
      <c r="E64" s="106"/>
      <c r="F64" s="106"/>
      <c r="G64" s="107"/>
      <c r="H64" s="147"/>
      <c r="I64" s="148"/>
      <c r="J64" s="148"/>
      <c r="K64" s="148"/>
      <c r="L64" s="438"/>
      <c r="M64" s="439"/>
      <c r="N64" s="148"/>
      <c r="O64" s="148"/>
      <c r="P64" s="148"/>
      <c r="Q64" s="148"/>
      <c r="R64" s="149"/>
      <c r="S64" s="148"/>
      <c r="T64" s="148"/>
      <c r="U64" s="150"/>
    </row>
    <row r="65" spans="1:21" s="110" customFormat="1" ht="35.1" customHeight="1" x14ac:dyDescent="0.25">
      <c r="A65" s="146"/>
      <c r="B65" s="106" t="s">
        <v>35</v>
      </c>
      <c r="C65" s="106"/>
      <c r="D65" s="106"/>
      <c r="E65" s="106"/>
      <c r="F65" s="106"/>
      <c r="G65" s="107"/>
      <c r="H65" s="147"/>
      <c r="I65" s="151"/>
      <c r="J65" s="148"/>
      <c r="K65" s="151"/>
      <c r="L65" s="438"/>
      <c r="M65" s="439"/>
      <c r="N65" s="152"/>
      <c r="O65" s="148"/>
      <c r="P65" s="148"/>
      <c r="Q65" s="148"/>
      <c r="R65" s="149"/>
      <c r="S65" s="148"/>
      <c r="T65" s="148"/>
      <c r="U65" s="150"/>
    </row>
    <row r="66" spans="1:21" s="110" customFormat="1" ht="35.1" customHeight="1" x14ac:dyDescent="0.25">
      <c r="B66" s="106" t="s">
        <v>129</v>
      </c>
      <c r="C66" s="106"/>
      <c r="G66" s="106"/>
      <c r="H66" s="147"/>
      <c r="I66" s="151"/>
      <c r="J66" s="148"/>
      <c r="K66" s="152"/>
      <c r="L66" s="440"/>
      <c r="M66" s="439"/>
      <c r="N66" s="152"/>
      <c r="O66" s="148"/>
      <c r="P66" s="148"/>
      <c r="Q66" s="148"/>
      <c r="R66" s="149"/>
      <c r="S66" s="148"/>
      <c r="T66" s="148"/>
      <c r="U66" s="150"/>
    </row>
    <row r="67" spans="1:21" s="110" customFormat="1" ht="35.1" customHeight="1" x14ac:dyDescent="0.25">
      <c r="A67" s="146"/>
      <c r="D67" s="106"/>
      <c r="E67" s="106"/>
      <c r="F67" s="106"/>
      <c r="G67" s="106"/>
      <c r="H67" s="379"/>
      <c r="I67" s="380"/>
      <c r="J67" s="381"/>
      <c r="K67" s="380"/>
      <c r="L67" s="441"/>
      <c r="M67" s="439"/>
      <c r="N67" s="151"/>
      <c r="O67" s="148"/>
      <c r="P67" s="148"/>
      <c r="Q67" s="148"/>
      <c r="R67" s="149"/>
      <c r="S67" s="148"/>
      <c r="T67" s="148"/>
      <c r="U67" s="150"/>
    </row>
    <row r="68" spans="1:21" s="110" customFormat="1" ht="35.1" customHeight="1" x14ac:dyDescent="0.25">
      <c r="A68" s="146"/>
      <c r="B68" s="106"/>
      <c r="C68" s="150"/>
      <c r="D68" s="153"/>
      <c r="E68" s="154"/>
      <c r="F68" s="155"/>
      <c r="G68" s="153"/>
      <c r="H68" s="379"/>
      <c r="I68" s="382"/>
      <c r="J68" s="150"/>
      <c r="K68" s="383"/>
      <c r="L68" s="442"/>
      <c r="M68" s="443"/>
      <c r="N68" s="157"/>
      <c r="O68" s="156"/>
      <c r="P68" s="156"/>
      <c r="Q68" s="156"/>
      <c r="R68" s="149"/>
      <c r="S68" s="156"/>
      <c r="T68" s="156"/>
      <c r="U68" s="150"/>
    </row>
    <row r="69" spans="1:21" s="158" customFormat="1" ht="18" x14ac:dyDescent="0.25">
      <c r="H69" s="384"/>
      <c r="I69" s="384"/>
      <c r="J69" s="384"/>
      <c r="K69" s="384"/>
      <c r="L69" s="444"/>
      <c r="M69" s="445"/>
      <c r="R69" s="159"/>
    </row>
    <row r="70" spans="1:21" ht="20.25" x14ac:dyDescent="0.3">
      <c r="A70" s="2"/>
      <c r="B70" s="2"/>
      <c r="C70" s="2"/>
      <c r="D70" s="2"/>
      <c r="E70" s="2"/>
      <c r="F70" s="2"/>
      <c r="G70" s="2"/>
      <c r="H70" s="385"/>
      <c r="I70" s="386"/>
      <c r="J70" s="385"/>
      <c r="K70" s="387"/>
      <c r="L70" s="446"/>
      <c r="M70" s="447"/>
      <c r="N70" s="68"/>
      <c r="O70" s="2"/>
      <c r="P70" s="2"/>
      <c r="Q70" s="2"/>
      <c r="R70" s="66"/>
      <c r="S70" s="2"/>
      <c r="T70" s="2"/>
    </row>
    <row r="71" spans="1:21" ht="20.25" x14ac:dyDescent="0.3">
      <c r="A71" s="2"/>
      <c r="B71" s="2"/>
      <c r="C71" s="2"/>
      <c r="D71" s="2"/>
      <c r="E71" s="2"/>
      <c r="F71" s="2"/>
      <c r="G71" s="2"/>
      <c r="H71" s="385"/>
      <c r="I71" s="387"/>
      <c r="J71" s="385"/>
      <c r="K71" s="386"/>
      <c r="L71" s="448"/>
      <c r="M71" s="447"/>
      <c r="N71" s="2"/>
      <c r="O71" s="2"/>
      <c r="P71" s="2"/>
      <c r="Q71" s="2"/>
      <c r="R71" s="66"/>
      <c r="S71" s="2"/>
      <c r="T71" s="2"/>
    </row>
    <row r="72" spans="1:21" ht="20.25" x14ac:dyDescent="0.3">
      <c r="A72" s="2"/>
      <c r="B72" s="2"/>
      <c r="C72" s="69"/>
      <c r="D72" s="2"/>
      <c r="E72" s="2"/>
      <c r="F72" s="69"/>
      <c r="G72" s="2"/>
      <c r="H72" s="385"/>
      <c r="I72" s="388"/>
      <c r="J72" s="385"/>
      <c r="K72" s="385"/>
      <c r="L72" s="449"/>
      <c r="M72" s="447"/>
      <c r="N72" s="2"/>
      <c r="O72" s="2"/>
      <c r="P72" s="2"/>
      <c r="Q72" s="2"/>
      <c r="R72" s="66"/>
      <c r="S72" s="2"/>
      <c r="T72" s="2"/>
    </row>
    <row r="73" spans="1:21" ht="20.25" x14ac:dyDescent="0.3">
      <c r="A73" s="2"/>
      <c r="B73" s="2"/>
      <c r="C73" s="68"/>
      <c r="D73" s="2"/>
      <c r="E73" s="2"/>
      <c r="F73" s="69"/>
      <c r="G73" s="2"/>
      <c r="H73" s="385"/>
      <c r="I73" s="386"/>
      <c r="J73" s="385"/>
      <c r="K73" s="385"/>
      <c r="L73" s="449"/>
      <c r="M73" s="447"/>
      <c r="N73" s="2"/>
      <c r="O73" s="2"/>
      <c r="P73" s="2"/>
      <c r="Q73" s="2"/>
      <c r="R73" s="66"/>
      <c r="S73" s="2"/>
      <c r="T73" s="2"/>
    </row>
    <row r="74" spans="1:21" ht="20.25" x14ac:dyDescent="0.3">
      <c r="A74" s="2"/>
      <c r="B74" s="2"/>
      <c r="C74" s="69"/>
      <c r="D74" s="2"/>
      <c r="E74" s="2"/>
      <c r="F74" s="69"/>
      <c r="G74" s="2"/>
      <c r="H74" s="385"/>
      <c r="I74" s="385"/>
      <c r="J74" s="385"/>
      <c r="K74" s="385"/>
      <c r="L74" s="449"/>
      <c r="M74" s="447"/>
      <c r="N74" s="2"/>
      <c r="O74" s="2"/>
      <c r="P74" s="2"/>
      <c r="Q74" s="2"/>
      <c r="R74" s="66"/>
      <c r="S74" s="2"/>
      <c r="T74" s="2"/>
    </row>
    <row r="75" spans="1:21" ht="20.25" x14ac:dyDescent="0.3">
      <c r="A75" s="2"/>
      <c r="B75" s="2"/>
      <c r="C75" s="69"/>
      <c r="D75" s="2"/>
      <c r="E75" s="2"/>
      <c r="F75" s="2"/>
      <c r="G75" s="2"/>
      <c r="H75" s="385"/>
      <c r="I75" s="385"/>
      <c r="J75" s="385"/>
      <c r="K75" s="385"/>
      <c r="L75" s="449"/>
      <c r="M75" s="447"/>
      <c r="N75" s="2"/>
      <c r="O75" s="2"/>
      <c r="P75" s="2"/>
      <c r="Q75" s="2"/>
      <c r="R75" s="66"/>
      <c r="S75" s="2"/>
      <c r="T75" s="2"/>
    </row>
    <row r="76" spans="1:21" ht="20.25" x14ac:dyDescent="0.3">
      <c r="A76" s="2"/>
      <c r="B76" s="2"/>
      <c r="C76" s="2"/>
      <c r="D76" s="2"/>
      <c r="E76" s="2"/>
      <c r="F76" s="2"/>
      <c r="G76" s="2"/>
      <c r="H76" s="385"/>
      <c r="I76" s="385"/>
      <c r="J76" s="385"/>
      <c r="K76" s="385"/>
      <c r="L76" s="449"/>
      <c r="M76" s="447"/>
      <c r="N76" s="2"/>
      <c r="O76" s="2"/>
      <c r="P76" s="2"/>
      <c r="Q76" s="2"/>
      <c r="R76" s="66"/>
      <c r="S76" s="2"/>
      <c r="T76" s="2"/>
    </row>
    <row r="77" spans="1:21" ht="20.25" x14ac:dyDescent="0.3">
      <c r="A77" s="2"/>
      <c r="B77" s="2"/>
      <c r="C77" s="2"/>
      <c r="D77" s="2"/>
      <c r="E77" s="2"/>
      <c r="F77" s="2"/>
      <c r="G77" s="2"/>
      <c r="H77" s="385"/>
      <c r="I77" s="385"/>
      <c r="J77" s="385"/>
      <c r="K77" s="385"/>
      <c r="L77" s="449"/>
      <c r="M77" s="447"/>
      <c r="N77" s="2"/>
      <c r="O77" s="2"/>
      <c r="P77" s="2"/>
      <c r="Q77" s="2"/>
      <c r="R77" s="66"/>
      <c r="S77" s="2"/>
      <c r="T77" s="2"/>
    </row>
    <row r="78" spans="1:21" ht="20.25" x14ac:dyDescent="0.3">
      <c r="A78" s="2"/>
      <c r="B78" s="2"/>
      <c r="C78" s="2"/>
      <c r="D78" s="2"/>
      <c r="E78" s="2"/>
      <c r="F78" s="2"/>
      <c r="G78" s="2"/>
      <c r="H78" s="385"/>
      <c r="I78" s="385"/>
      <c r="J78" s="385"/>
      <c r="K78" s="385"/>
      <c r="L78" s="449"/>
      <c r="M78" s="447"/>
      <c r="N78" s="2"/>
      <c r="O78" s="2"/>
      <c r="P78" s="2"/>
      <c r="Q78" s="2"/>
      <c r="R78" s="66"/>
      <c r="S78" s="2"/>
      <c r="T78" s="2"/>
    </row>
    <row r="79" spans="1:21" ht="20.25" x14ac:dyDescent="0.3">
      <c r="A79" s="2"/>
      <c r="B79" s="2"/>
      <c r="C79" s="2"/>
      <c r="D79" s="2"/>
      <c r="E79" s="2"/>
      <c r="F79" s="2"/>
      <c r="G79" s="2"/>
      <c r="H79" s="385"/>
      <c r="I79" s="385"/>
      <c r="J79" s="385"/>
      <c r="K79" s="385"/>
      <c r="L79" s="449"/>
      <c r="M79" s="447"/>
      <c r="N79" s="2"/>
      <c r="O79" s="2"/>
      <c r="P79" s="2"/>
      <c r="Q79" s="2"/>
      <c r="R79" s="66"/>
      <c r="S79" s="2"/>
      <c r="T79" s="2"/>
    </row>
    <row r="80" spans="1:21" ht="20.25" x14ac:dyDescent="0.3">
      <c r="A80" s="2"/>
      <c r="B80" s="2"/>
      <c r="C80" s="2"/>
      <c r="D80" s="2"/>
      <c r="E80" s="2"/>
      <c r="F80" s="2"/>
      <c r="G80" s="2"/>
      <c r="H80" s="385"/>
      <c r="I80" s="385"/>
      <c r="J80" s="385"/>
      <c r="K80" s="385"/>
      <c r="L80" s="449"/>
      <c r="M80" s="447"/>
      <c r="N80" s="2"/>
      <c r="O80" s="2"/>
      <c r="P80" s="2"/>
      <c r="Q80" s="2"/>
      <c r="R80" s="66"/>
      <c r="S80" s="2"/>
      <c r="T80" s="2"/>
    </row>
    <row r="81" spans="1:20" ht="20.25" x14ac:dyDescent="0.3">
      <c r="A81" s="2"/>
      <c r="B81" s="2"/>
      <c r="C81" s="2"/>
      <c r="D81" s="2"/>
      <c r="E81" s="2"/>
      <c r="F81" s="2"/>
      <c r="G81" s="2"/>
      <c r="H81" s="385"/>
      <c r="I81" s="385"/>
      <c r="J81" s="385"/>
      <c r="K81" s="385"/>
      <c r="L81" s="449"/>
      <c r="M81" s="447"/>
      <c r="N81" s="2"/>
      <c r="O81" s="2"/>
      <c r="P81" s="2"/>
      <c r="Q81" s="2"/>
      <c r="R81" s="66"/>
      <c r="S81" s="2"/>
      <c r="T81" s="2"/>
    </row>
    <row r="82" spans="1:20" ht="20.25" x14ac:dyDescent="0.3">
      <c r="A82" s="2"/>
      <c r="B82" s="2"/>
      <c r="C82" s="2"/>
      <c r="D82" s="2"/>
      <c r="E82" s="2"/>
      <c r="F82" s="2"/>
      <c r="G82" s="2"/>
      <c r="H82" s="385"/>
      <c r="I82" s="385"/>
      <c r="J82" s="385"/>
      <c r="K82" s="385"/>
      <c r="L82" s="449"/>
      <c r="M82" s="447"/>
      <c r="N82" s="2"/>
      <c r="O82" s="2"/>
      <c r="P82" s="2"/>
      <c r="Q82" s="2"/>
      <c r="R82" s="66"/>
      <c r="S82" s="2"/>
      <c r="T82" s="2"/>
    </row>
    <row r="83" spans="1:20" x14ac:dyDescent="0.2">
      <c r="H83" s="389"/>
      <c r="I83" s="389"/>
      <c r="J83" s="389"/>
      <c r="K83" s="389"/>
      <c r="L83" s="389"/>
    </row>
    <row r="84" spans="1:20" x14ac:dyDescent="0.2">
      <c r="H84" s="389"/>
      <c r="I84" s="389"/>
      <c r="J84" s="389"/>
      <c r="K84" s="389"/>
      <c r="L84" s="389"/>
    </row>
    <row r="85" spans="1:20" x14ac:dyDescent="0.2">
      <c r="H85" s="389"/>
      <c r="I85" s="389"/>
      <c r="J85" s="389"/>
      <c r="K85" s="389"/>
      <c r="L85" s="389"/>
    </row>
    <row r="86" spans="1:20" x14ac:dyDescent="0.2">
      <c r="H86" s="389"/>
      <c r="I86" s="389"/>
      <c r="J86" s="389"/>
      <c r="K86" s="389"/>
      <c r="L86" s="389"/>
    </row>
    <row r="87" spans="1:20" x14ac:dyDescent="0.2">
      <c r="H87" s="389"/>
      <c r="I87" s="389"/>
      <c r="J87" s="389"/>
      <c r="K87" s="389"/>
      <c r="L87" s="389"/>
    </row>
    <row r="88" spans="1:20" x14ac:dyDescent="0.2">
      <c r="H88" s="389"/>
      <c r="I88" s="389"/>
      <c r="J88" s="389"/>
      <c r="K88" s="389"/>
      <c r="L88" s="389"/>
    </row>
    <row r="89" spans="1:20" x14ac:dyDescent="0.2">
      <c r="H89" s="389"/>
      <c r="I89" s="389"/>
      <c r="J89" s="389"/>
      <c r="K89" s="389"/>
      <c r="L89" s="389"/>
    </row>
    <row r="90" spans="1:20" x14ac:dyDescent="0.2">
      <c r="H90" s="389"/>
      <c r="I90" s="389"/>
      <c r="J90" s="389"/>
      <c r="K90" s="389"/>
      <c r="L90" s="389"/>
    </row>
    <row r="91" spans="1:20" x14ac:dyDescent="0.2">
      <c r="H91" s="389"/>
      <c r="I91" s="389"/>
      <c r="J91" s="389"/>
      <c r="K91" s="389"/>
      <c r="L91" s="389"/>
    </row>
    <row r="92" spans="1:20" x14ac:dyDescent="0.2">
      <c r="H92" s="389"/>
      <c r="I92" s="389"/>
      <c r="J92" s="389"/>
      <c r="K92" s="389"/>
      <c r="L92" s="389"/>
    </row>
  </sheetData>
  <mergeCells count="4">
    <mergeCell ref="A2:T2"/>
    <mergeCell ref="B3:T3"/>
    <mergeCell ref="A4:T4"/>
    <mergeCell ref="A5:T5"/>
  </mergeCells>
  <pageMargins left="0.2" right="0.2" top="1" bottom="1" header="0.5" footer="0.5"/>
  <pageSetup paperSize="9" scale="36" fitToHeight="0" orientation="landscape" r:id="rId1"/>
  <rowBreaks count="1" manualBreakCount="1">
    <brk id="33" max="1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27"/>
  <sheetViews>
    <sheetView topLeftCell="C4" zoomScale="68" zoomScaleNormal="68" workbookViewId="0">
      <pane ySplit="4" topLeftCell="A8" activePane="bottomLeft" state="frozen"/>
      <selection activeCell="C4" sqref="C4"/>
      <selection pane="bottomLeft" activeCell="I18" sqref="I18"/>
    </sheetView>
  </sheetViews>
  <sheetFormatPr defaultRowHeight="12.75" x14ac:dyDescent="0.2"/>
  <cols>
    <col min="1" max="1" width="7.85546875" customWidth="1"/>
    <col min="2" max="2" width="117.5703125" bestFit="1" customWidth="1"/>
    <col min="3" max="3" width="35.42578125" customWidth="1"/>
    <col min="4" max="4" width="9.140625" customWidth="1"/>
    <col min="5" max="5" width="19.42578125" customWidth="1"/>
    <col min="6" max="6" width="16.7109375" customWidth="1"/>
    <col min="7" max="7" width="8.7109375" customWidth="1"/>
    <col min="8" max="8" width="16.5703125" customWidth="1"/>
    <col min="9" max="9" width="16" customWidth="1"/>
    <col min="10" max="10" width="15.140625" customWidth="1"/>
    <col min="11" max="11" width="16.7109375" customWidth="1"/>
    <col min="12" max="12" width="16.140625" customWidth="1"/>
    <col min="13" max="13" width="15.5703125" customWidth="1"/>
    <col min="14" max="14" width="15.140625" customWidth="1"/>
    <col min="15" max="15" width="15.7109375" customWidth="1"/>
    <col min="16" max="16" width="16" customWidth="1"/>
    <col min="17" max="17" width="15.7109375" customWidth="1"/>
    <col min="18" max="18" width="27" customWidth="1"/>
  </cols>
  <sheetData>
    <row r="1" spans="1:18" ht="34.5" x14ac:dyDescent="0.45">
      <c r="A1" s="457" t="s">
        <v>12</v>
      </c>
      <c r="B1" s="457"/>
      <c r="C1" s="457"/>
      <c r="D1" s="457"/>
      <c r="E1" s="457"/>
      <c r="F1" s="457"/>
      <c r="G1" s="457"/>
      <c r="H1" s="457"/>
      <c r="I1" s="457"/>
      <c r="J1" s="457"/>
      <c r="K1" s="457"/>
      <c r="L1" s="457"/>
      <c r="M1" s="457"/>
      <c r="N1" s="457"/>
      <c r="O1" s="457"/>
      <c r="P1" s="457"/>
      <c r="Q1" s="457"/>
      <c r="R1" s="457"/>
    </row>
    <row r="2" spans="1:18" ht="20.25" x14ac:dyDescent="0.3">
      <c r="A2" s="458" t="s">
        <v>106</v>
      </c>
      <c r="B2" s="458"/>
      <c r="C2" s="458"/>
      <c r="D2" s="458"/>
      <c r="E2" s="458"/>
      <c r="F2" s="458"/>
      <c r="G2" s="458"/>
      <c r="H2" s="458"/>
      <c r="I2" s="458"/>
      <c r="J2" s="458"/>
      <c r="K2" s="458"/>
      <c r="L2" s="458"/>
      <c r="M2" s="458"/>
      <c r="N2" s="458"/>
      <c r="O2" s="458"/>
      <c r="P2" s="458"/>
      <c r="Q2" s="458"/>
      <c r="R2" s="458"/>
    </row>
    <row r="3" spans="1:18" ht="20.25" x14ac:dyDescent="0.3">
      <c r="A3" s="458" t="s">
        <v>107</v>
      </c>
      <c r="B3" s="458"/>
      <c r="C3" s="458"/>
      <c r="D3" s="458"/>
      <c r="E3" s="458"/>
      <c r="F3" s="458"/>
      <c r="G3" s="458"/>
      <c r="H3" s="458"/>
      <c r="I3" s="458"/>
      <c r="J3" s="458"/>
      <c r="K3" s="458"/>
      <c r="L3" s="458"/>
      <c r="M3" s="458"/>
      <c r="N3" s="458"/>
      <c r="O3" s="458"/>
      <c r="P3" s="458"/>
      <c r="Q3" s="458"/>
      <c r="R3" s="458"/>
    </row>
    <row r="4" spans="1:18" s="110" customFormat="1" ht="18" x14ac:dyDescent="0.25">
      <c r="A4" s="459" t="s">
        <v>227</v>
      </c>
      <c r="B4" s="459"/>
      <c r="C4" s="459"/>
      <c r="D4" s="459"/>
      <c r="E4" s="459"/>
      <c r="F4" s="459"/>
      <c r="G4" s="459"/>
      <c r="H4" s="459"/>
      <c r="I4" s="459"/>
      <c r="J4" s="459"/>
      <c r="K4" s="459"/>
      <c r="L4" s="459"/>
      <c r="M4" s="459"/>
      <c r="N4" s="459"/>
      <c r="O4" s="459"/>
      <c r="P4" s="459"/>
      <c r="Q4" s="459"/>
      <c r="R4" s="459"/>
    </row>
    <row r="5" spans="1:18" s="110" customFormat="1" ht="18" x14ac:dyDescent="0.25">
      <c r="A5" s="287"/>
      <c r="B5" s="288"/>
      <c r="C5" s="288"/>
      <c r="D5" s="288"/>
      <c r="E5" s="288"/>
      <c r="F5" s="288"/>
      <c r="G5" s="288"/>
      <c r="H5" s="288"/>
      <c r="I5" s="288"/>
      <c r="J5" s="288"/>
      <c r="K5" s="288"/>
      <c r="L5" s="288"/>
      <c r="M5" s="288"/>
      <c r="N5" s="288"/>
      <c r="O5" s="288"/>
      <c r="P5" s="288"/>
      <c r="Q5" s="288"/>
      <c r="R5" s="288"/>
    </row>
    <row r="6" spans="1:18" s="110" customFormat="1" ht="128.25" customHeight="1" x14ac:dyDescent="0.25">
      <c r="A6" s="284"/>
      <c r="B6" s="285"/>
      <c r="C6" s="286"/>
      <c r="D6" s="286"/>
      <c r="E6" s="286"/>
      <c r="F6" s="286"/>
      <c r="G6" s="285"/>
      <c r="H6" s="289" t="s">
        <v>13</v>
      </c>
      <c r="I6" s="290" t="s">
        <v>14</v>
      </c>
      <c r="J6" s="291" t="s">
        <v>51</v>
      </c>
      <c r="K6" s="460" t="s">
        <v>18</v>
      </c>
      <c r="L6" s="460"/>
      <c r="M6" s="461" t="s">
        <v>52</v>
      </c>
      <c r="N6" s="462"/>
      <c r="O6" s="286"/>
      <c r="P6" s="286"/>
      <c r="Q6" s="286" t="s">
        <v>7</v>
      </c>
      <c r="R6" s="290"/>
    </row>
    <row r="7" spans="1:18" s="110" customFormat="1" ht="101.25" customHeight="1" x14ac:dyDescent="0.25">
      <c r="A7" s="95"/>
      <c r="B7" s="292" t="s">
        <v>15</v>
      </c>
      <c r="C7" s="292" t="s">
        <v>37</v>
      </c>
      <c r="D7" s="292" t="s">
        <v>16</v>
      </c>
      <c r="E7" s="292" t="s">
        <v>17</v>
      </c>
      <c r="F7" s="292" t="s">
        <v>1</v>
      </c>
      <c r="G7" s="292" t="s">
        <v>3</v>
      </c>
      <c r="H7" s="293" t="s">
        <v>69</v>
      </c>
      <c r="I7" s="293" t="s">
        <v>70</v>
      </c>
      <c r="J7" s="293" t="s">
        <v>71</v>
      </c>
      <c r="K7" s="293" t="s">
        <v>72</v>
      </c>
      <c r="L7" s="293" t="s">
        <v>73</v>
      </c>
      <c r="M7" s="293" t="s">
        <v>74</v>
      </c>
      <c r="N7" s="293" t="s">
        <v>75</v>
      </c>
      <c r="O7" s="293" t="s">
        <v>76</v>
      </c>
      <c r="P7" s="293" t="s">
        <v>77</v>
      </c>
      <c r="Q7" s="293" t="s">
        <v>79</v>
      </c>
      <c r="R7" s="293" t="s">
        <v>78</v>
      </c>
    </row>
    <row r="8" spans="1:18" s="110" customFormat="1" ht="51.75" customHeight="1" x14ac:dyDescent="0.25">
      <c r="A8" s="350">
        <v>1</v>
      </c>
      <c r="B8" s="321" t="s">
        <v>218</v>
      </c>
      <c r="C8" s="108" t="s">
        <v>230</v>
      </c>
      <c r="D8" s="116"/>
      <c r="E8" s="294">
        <v>150000000</v>
      </c>
      <c r="F8" s="118" t="s">
        <v>207</v>
      </c>
      <c r="G8" s="295" t="s">
        <v>5</v>
      </c>
      <c r="H8" s="296">
        <v>44200</v>
      </c>
      <c r="I8" s="297">
        <v>44207</v>
      </c>
      <c r="J8" s="298">
        <v>44208</v>
      </c>
      <c r="K8" s="299" t="s">
        <v>113</v>
      </c>
      <c r="L8" s="297">
        <v>44242</v>
      </c>
      <c r="M8" s="298">
        <v>44249</v>
      </c>
      <c r="N8" s="296">
        <v>44256</v>
      </c>
      <c r="O8" s="297">
        <v>44270</v>
      </c>
      <c r="P8" s="298">
        <v>44284</v>
      </c>
      <c r="Q8" s="128">
        <v>44340</v>
      </c>
      <c r="R8" s="297">
        <v>44347</v>
      </c>
    </row>
    <row r="9" spans="1:18" s="110" customFormat="1" ht="28.5" customHeight="1" x14ac:dyDescent="0.25">
      <c r="A9" s="350"/>
      <c r="B9" s="300"/>
      <c r="C9" s="301"/>
      <c r="D9" s="116"/>
      <c r="E9" s="294"/>
      <c r="F9" s="118"/>
      <c r="G9" s="295" t="s">
        <v>6</v>
      </c>
      <c r="H9" s="302"/>
      <c r="I9" s="302"/>
      <c r="J9" s="302"/>
      <c r="K9" s="302"/>
      <c r="L9" s="302"/>
      <c r="M9" s="302"/>
      <c r="N9" s="302"/>
      <c r="O9" s="302"/>
      <c r="P9" s="302"/>
      <c r="Q9" s="302"/>
      <c r="R9" s="302"/>
    </row>
    <row r="10" spans="1:18" s="110" customFormat="1" ht="28.5" customHeight="1" x14ac:dyDescent="0.25">
      <c r="A10" s="350"/>
      <c r="B10" s="300"/>
      <c r="C10" s="301"/>
      <c r="D10" s="116"/>
      <c r="E10" s="294"/>
      <c r="F10" s="118"/>
      <c r="G10" s="295"/>
      <c r="H10" s="302"/>
      <c r="I10" s="302"/>
      <c r="J10" s="302"/>
      <c r="K10" s="302"/>
      <c r="L10" s="302"/>
      <c r="M10" s="302"/>
      <c r="N10" s="302"/>
      <c r="O10" s="302"/>
      <c r="P10" s="302"/>
      <c r="Q10" s="302"/>
      <c r="R10" s="302"/>
    </row>
    <row r="11" spans="1:18" s="110" customFormat="1" ht="36" customHeight="1" x14ac:dyDescent="0.25">
      <c r="A11" s="350">
        <v>2</v>
      </c>
      <c r="B11" s="351" t="s">
        <v>217</v>
      </c>
      <c r="C11" s="108" t="s">
        <v>232</v>
      </c>
      <c r="D11" s="116"/>
      <c r="E11" s="294">
        <v>1500000000</v>
      </c>
      <c r="F11" s="118" t="s">
        <v>10</v>
      </c>
      <c r="G11" s="295" t="s">
        <v>5</v>
      </c>
      <c r="H11" s="296">
        <v>44221</v>
      </c>
      <c r="I11" s="296">
        <v>44228</v>
      </c>
      <c r="J11" s="296">
        <v>44229</v>
      </c>
      <c r="K11" s="303" t="s">
        <v>114</v>
      </c>
      <c r="L11" s="296">
        <v>44270</v>
      </c>
      <c r="M11" s="296">
        <v>44277</v>
      </c>
      <c r="N11" s="296">
        <v>44284</v>
      </c>
      <c r="O11" s="296">
        <v>44291</v>
      </c>
      <c r="P11" s="296">
        <v>44298</v>
      </c>
      <c r="Q11" s="296">
        <v>44389</v>
      </c>
      <c r="R11" s="296">
        <v>44396</v>
      </c>
    </row>
    <row r="12" spans="1:18" s="110" customFormat="1" ht="28.5" customHeight="1" x14ac:dyDescent="0.25">
      <c r="A12" s="350"/>
      <c r="B12" s="300"/>
      <c r="C12" s="301"/>
      <c r="D12" s="116"/>
      <c r="E12" s="294"/>
      <c r="F12" s="118"/>
      <c r="G12" s="295" t="s">
        <v>6</v>
      </c>
      <c r="H12" s="302"/>
      <c r="I12" s="302"/>
      <c r="J12" s="302"/>
      <c r="K12" s="302"/>
      <c r="L12" s="302"/>
      <c r="M12" s="302"/>
      <c r="N12" s="302"/>
      <c r="O12" s="302"/>
      <c r="P12" s="302"/>
      <c r="Q12" s="302"/>
      <c r="R12" s="302"/>
    </row>
    <row r="13" spans="1:18" s="110" customFormat="1" ht="28.5" customHeight="1" x14ac:dyDescent="0.25">
      <c r="A13" s="350"/>
      <c r="B13" s="300"/>
      <c r="C13" s="301"/>
      <c r="D13" s="116"/>
      <c r="E13" s="294"/>
      <c r="F13" s="118"/>
      <c r="G13" s="295"/>
      <c r="H13" s="302"/>
      <c r="I13" s="302"/>
      <c r="J13" s="302"/>
      <c r="K13" s="302"/>
      <c r="L13" s="302"/>
      <c r="M13" s="302"/>
      <c r="N13" s="302"/>
      <c r="O13" s="302"/>
      <c r="P13" s="302"/>
      <c r="Q13" s="302"/>
      <c r="R13" s="302"/>
    </row>
    <row r="14" spans="1:18" s="110" customFormat="1" ht="36" customHeight="1" x14ac:dyDescent="0.25">
      <c r="A14" s="350">
        <v>4</v>
      </c>
      <c r="B14" s="321" t="s">
        <v>219</v>
      </c>
      <c r="C14" s="108" t="s">
        <v>231</v>
      </c>
      <c r="D14" s="116"/>
      <c r="E14" s="294">
        <v>237500000</v>
      </c>
      <c r="F14" s="118" t="s">
        <v>10</v>
      </c>
      <c r="G14" s="295" t="s">
        <v>5</v>
      </c>
      <c r="H14" s="296">
        <v>44228</v>
      </c>
      <c r="I14" s="296">
        <v>44235</v>
      </c>
      <c r="J14" s="296">
        <v>44236</v>
      </c>
      <c r="K14" s="303" t="s">
        <v>115</v>
      </c>
      <c r="L14" s="296">
        <v>44271</v>
      </c>
      <c r="M14" s="296">
        <v>44278</v>
      </c>
      <c r="N14" s="296">
        <v>44285</v>
      </c>
      <c r="O14" s="296">
        <v>44292</v>
      </c>
      <c r="P14" s="296">
        <v>44306</v>
      </c>
      <c r="Q14" s="296">
        <v>44334</v>
      </c>
      <c r="R14" s="296">
        <v>44341</v>
      </c>
    </row>
    <row r="15" spans="1:18" ht="28.5" customHeight="1" x14ac:dyDescent="0.2">
      <c r="A15" s="352"/>
      <c r="B15" s="12"/>
      <c r="C15" s="165"/>
      <c r="D15" s="160"/>
      <c r="E15" s="161"/>
      <c r="F15" s="162"/>
      <c r="G15" s="163" t="s">
        <v>6</v>
      </c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</row>
    <row r="16" spans="1:18" ht="28.5" customHeight="1" x14ac:dyDescent="0.2">
      <c r="A16" s="352"/>
      <c r="B16" s="12"/>
      <c r="C16" s="165"/>
      <c r="D16" s="160"/>
      <c r="E16" s="161"/>
      <c r="F16" s="162"/>
      <c r="G16" s="163"/>
      <c r="H16" s="166"/>
      <c r="I16" s="166"/>
      <c r="J16" s="166"/>
      <c r="K16" s="166"/>
      <c r="L16" s="166"/>
      <c r="M16" s="166"/>
      <c r="N16" s="166"/>
      <c r="O16" s="166"/>
      <c r="P16" s="166"/>
      <c r="Q16" s="166"/>
      <c r="R16" s="166"/>
    </row>
    <row r="17" spans="1:18" ht="36" customHeight="1" x14ac:dyDescent="0.2">
      <c r="A17" s="352">
        <v>5</v>
      </c>
      <c r="B17" s="321" t="s">
        <v>220</v>
      </c>
      <c r="C17" s="108" t="s">
        <v>233</v>
      </c>
      <c r="D17" s="160"/>
      <c r="E17" s="161">
        <v>170000000</v>
      </c>
      <c r="F17" s="162" t="s">
        <v>207</v>
      </c>
      <c r="G17" s="163" t="s">
        <v>5</v>
      </c>
      <c r="H17" s="164">
        <v>44214</v>
      </c>
      <c r="I17" s="164">
        <v>44221</v>
      </c>
      <c r="J17" s="164">
        <v>44222</v>
      </c>
      <c r="K17" s="167" t="s">
        <v>128</v>
      </c>
      <c r="L17" s="164">
        <v>44257</v>
      </c>
      <c r="M17" s="164">
        <v>44264</v>
      </c>
      <c r="N17" s="164">
        <v>45001</v>
      </c>
      <c r="O17" s="164">
        <v>44278</v>
      </c>
      <c r="P17" s="164">
        <v>44306</v>
      </c>
      <c r="Q17" s="164">
        <v>44334</v>
      </c>
      <c r="R17" s="164">
        <v>44341</v>
      </c>
    </row>
    <row r="18" spans="1:18" ht="28.5" customHeight="1" x14ac:dyDescent="0.2">
      <c r="A18" s="352"/>
      <c r="B18" s="12"/>
      <c r="C18" s="165"/>
      <c r="D18" s="160"/>
      <c r="E18" s="161"/>
      <c r="F18" s="162"/>
      <c r="G18" s="163" t="s">
        <v>6</v>
      </c>
      <c r="H18" s="166"/>
      <c r="I18" s="166"/>
      <c r="J18" s="166"/>
      <c r="K18" s="166"/>
      <c r="L18" s="166"/>
      <c r="M18" s="166"/>
      <c r="N18" s="166"/>
      <c r="O18" s="166"/>
      <c r="P18" s="166"/>
      <c r="Q18" s="166"/>
      <c r="R18" s="166"/>
    </row>
    <row r="19" spans="1:18" ht="35.25" customHeight="1" x14ac:dyDescent="0.3">
      <c r="A19" s="352"/>
      <c r="B19" s="10" t="s">
        <v>46</v>
      </c>
      <c r="C19" s="165"/>
      <c r="D19" s="168"/>
      <c r="E19" s="294">
        <f>E17+E14+E11+E8</f>
        <v>2057500000</v>
      </c>
      <c r="F19" s="169"/>
      <c r="G19" s="170"/>
      <c r="H19" s="171"/>
      <c r="I19" s="171"/>
      <c r="J19" s="171"/>
      <c r="K19" s="171"/>
      <c r="L19" s="171"/>
      <c r="M19" s="171"/>
      <c r="N19" s="171"/>
      <c r="O19" s="171"/>
      <c r="P19" s="171"/>
      <c r="Q19" s="171"/>
      <c r="R19" s="171"/>
    </row>
    <row r="20" spans="1:18" s="1" customFormat="1" ht="20.100000000000001" customHeight="1" x14ac:dyDescent="0.3">
      <c r="A20" s="8"/>
      <c r="B20" s="9"/>
      <c r="C20" s="315"/>
      <c r="D20" s="172"/>
      <c r="E20" s="316"/>
      <c r="F20" s="173"/>
      <c r="G20" s="174"/>
      <c r="H20" s="174"/>
      <c r="I20" s="174"/>
      <c r="J20" s="174"/>
      <c r="K20" s="174"/>
      <c r="L20" s="174"/>
      <c r="M20" s="174"/>
      <c r="N20" s="174"/>
      <c r="O20" s="174"/>
      <c r="P20" s="174"/>
      <c r="Q20" s="174"/>
      <c r="R20" s="174"/>
    </row>
    <row r="21" spans="1:18" s="1" customFormat="1" ht="30.75" customHeight="1" x14ac:dyDescent="0.3">
      <c r="A21" s="7"/>
      <c r="B21" s="42" t="s">
        <v>35</v>
      </c>
      <c r="C21" s="172"/>
      <c r="D21" s="172"/>
      <c r="E21" s="172"/>
      <c r="F21" s="173"/>
      <c r="G21" s="174"/>
      <c r="H21" s="174"/>
      <c r="I21" s="174"/>
      <c r="J21" s="174"/>
      <c r="K21" s="174"/>
      <c r="L21" s="174"/>
      <c r="M21" s="174"/>
      <c r="N21" s="174"/>
      <c r="O21" s="174"/>
      <c r="P21" s="174"/>
      <c r="Q21" s="174"/>
      <c r="R21" s="174"/>
    </row>
    <row r="22" spans="1:18" s="1" customFormat="1" ht="31.5" customHeight="1" x14ac:dyDescent="0.3">
      <c r="A22" s="7"/>
      <c r="B22" s="42"/>
      <c r="C22" s="175"/>
      <c r="D22" s="172"/>
      <c r="E22" s="172"/>
      <c r="F22" s="173"/>
      <c r="G22" s="174"/>
      <c r="H22" s="174"/>
      <c r="I22" s="174"/>
      <c r="J22" s="174"/>
      <c r="K22" s="174"/>
      <c r="L22" s="174"/>
      <c r="M22" s="174"/>
      <c r="N22" s="174"/>
      <c r="O22" s="174"/>
      <c r="P22" s="174"/>
      <c r="Q22" s="174"/>
      <c r="R22" s="174"/>
    </row>
    <row r="23" spans="1:18" s="1" customFormat="1" ht="20.100000000000001" customHeight="1" x14ac:dyDescent="0.3">
      <c r="A23" s="7"/>
      <c r="B23" s="42" t="s">
        <v>130</v>
      </c>
      <c r="C23" s="175"/>
      <c r="D23" s="172"/>
      <c r="E23" s="172"/>
      <c r="F23" s="174"/>
      <c r="G23" s="174"/>
      <c r="H23" s="174"/>
      <c r="I23" s="174"/>
      <c r="J23" s="174"/>
      <c r="K23" s="174"/>
      <c r="L23" s="174"/>
      <c r="M23" s="174"/>
      <c r="N23" s="174"/>
      <c r="O23" s="174"/>
      <c r="P23" s="174"/>
      <c r="Q23" s="174"/>
      <c r="R23" s="174"/>
    </row>
    <row r="24" spans="1:18" ht="20.25" x14ac:dyDescent="0.3">
      <c r="A24" s="7" t="s">
        <v>36</v>
      </c>
      <c r="B24" s="7"/>
      <c r="C24" s="42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7"/>
      <c r="R24" s="7"/>
    </row>
    <row r="25" spans="1:18" ht="20.25" x14ac:dyDescent="0.3">
      <c r="C25" s="7"/>
    </row>
    <row r="27" spans="1:18" ht="15" x14ac:dyDescent="0.25">
      <c r="B27" s="1"/>
    </row>
  </sheetData>
  <mergeCells count="6">
    <mergeCell ref="A1:R1"/>
    <mergeCell ref="A2:R2"/>
    <mergeCell ref="A3:R3"/>
    <mergeCell ref="A4:R4"/>
    <mergeCell ref="K6:L6"/>
    <mergeCell ref="M6:N6"/>
  </mergeCells>
  <phoneticPr fontId="0" type="noConversion"/>
  <pageMargins left="0.2" right="0.2" top="0.75" bottom="0.75" header="0.3" footer="0.3"/>
  <pageSetup paperSize="9" scale="3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R55"/>
  <sheetViews>
    <sheetView view="pageBreakPreview" zoomScale="69" zoomScaleNormal="59" zoomScaleSheetLayoutView="69" workbookViewId="0">
      <pane ySplit="7" topLeftCell="A42" activePane="bottomLeft" state="frozen"/>
      <selection pane="bottomLeft" activeCell="D41" sqref="D41"/>
    </sheetView>
  </sheetViews>
  <sheetFormatPr defaultColWidth="15.42578125" defaultRowHeight="18.75" x14ac:dyDescent="0.3"/>
  <cols>
    <col min="1" max="1" width="10.42578125" style="282" customWidth="1"/>
    <col min="2" max="2" width="75.28515625" style="19" customWidth="1"/>
    <col min="3" max="3" width="37.7109375" style="19" customWidth="1"/>
    <col min="4" max="4" width="27.28515625" style="19" customWidth="1"/>
    <col min="5" max="5" width="13.140625" style="19" customWidth="1"/>
    <col min="6" max="6" width="20" style="19" customWidth="1"/>
    <col min="7" max="7" width="16.140625" style="19" customWidth="1"/>
    <col min="8" max="8" width="18.5703125" style="19" customWidth="1"/>
    <col min="9" max="9" width="20" style="19" customWidth="1"/>
    <col min="10" max="10" width="18" style="19" customWidth="1"/>
    <col min="11" max="11" width="18.28515625" style="19" customWidth="1"/>
    <col min="12" max="12" width="18.42578125" style="19" customWidth="1"/>
    <col min="13" max="13" width="16.5703125" style="19" customWidth="1"/>
    <col min="14" max="14" width="24" style="19" bestFit="1" customWidth="1"/>
    <col min="15" max="15" width="16.140625" style="19" customWidth="1"/>
    <col min="16" max="16" width="18.42578125" style="19" customWidth="1"/>
    <col min="17" max="17" width="17.28515625" style="19" customWidth="1"/>
    <col min="18" max="18" width="16.5703125" style="19" customWidth="1"/>
    <col min="19" max="19" width="17.28515625" style="19" customWidth="1"/>
    <col min="20" max="20" width="15.42578125" style="19"/>
    <col min="21" max="21" width="17.28515625" style="19" customWidth="1"/>
    <col min="22" max="16384" width="15.42578125" style="19"/>
  </cols>
  <sheetData>
    <row r="1" spans="1:96" ht="27" customHeight="1" x14ac:dyDescent="0.35">
      <c r="A1" s="463" t="s">
        <v>19</v>
      </c>
      <c r="B1" s="463"/>
      <c r="C1" s="463"/>
      <c r="D1" s="463"/>
      <c r="E1" s="463"/>
      <c r="F1" s="463"/>
      <c r="G1" s="463"/>
      <c r="H1" s="463"/>
      <c r="I1" s="463"/>
      <c r="J1" s="463"/>
      <c r="K1" s="463"/>
      <c r="L1" s="463"/>
      <c r="M1" s="463"/>
      <c r="N1" s="463"/>
      <c r="O1" s="463"/>
      <c r="P1" s="20"/>
    </row>
    <row r="2" spans="1:96" ht="20.100000000000001" customHeight="1" x14ac:dyDescent="0.35">
      <c r="A2" s="279"/>
      <c r="B2" s="464"/>
      <c r="C2" s="464"/>
      <c r="D2" s="464"/>
      <c r="E2" s="464"/>
      <c r="F2" s="464"/>
      <c r="G2" s="464"/>
      <c r="H2" s="464"/>
      <c r="I2" s="464"/>
      <c r="J2" s="464"/>
      <c r="K2" s="464"/>
      <c r="L2" s="464"/>
      <c r="M2" s="464"/>
      <c r="N2" s="464"/>
      <c r="O2" s="464"/>
      <c r="P2" s="20"/>
    </row>
    <row r="3" spans="1:96" ht="20.100000000000001" customHeight="1" x14ac:dyDescent="0.35">
      <c r="A3" s="464" t="s">
        <v>108</v>
      </c>
      <c r="B3" s="464"/>
      <c r="C3" s="464"/>
      <c r="D3" s="464"/>
      <c r="E3" s="464"/>
      <c r="F3" s="464"/>
      <c r="G3" s="464"/>
      <c r="H3" s="464"/>
      <c r="I3" s="464"/>
      <c r="J3" s="464"/>
      <c r="K3" s="464"/>
      <c r="L3" s="464"/>
      <c r="M3" s="464"/>
      <c r="N3" s="464"/>
      <c r="O3" s="464"/>
      <c r="P3" s="20"/>
    </row>
    <row r="4" spans="1:96" ht="20.100000000000001" customHeight="1" x14ac:dyDescent="0.35">
      <c r="A4" s="356"/>
      <c r="B4" s="356"/>
      <c r="C4" s="356"/>
      <c r="D4" s="356"/>
      <c r="E4" s="356" t="s">
        <v>249</v>
      </c>
      <c r="F4" s="356"/>
      <c r="G4" s="356">
        <v>2021</v>
      </c>
      <c r="H4" s="356"/>
      <c r="I4" s="356"/>
      <c r="J4" s="356"/>
      <c r="K4" s="356"/>
      <c r="L4" s="356"/>
      <c r="M4" s="356"/>
      <c r="N4" s="356"/>
      <c r="O4" s="356"/>
      <c r="P4" s="20"/>
    </row>
    <row r="5" spans="1:96" ht="20.100000000000001" customHeight="1" x14ac:dyDescent="0.35">
      <c r="A5" s="464" t="s">
        <v>81</v>
      </c>
      <c r="B5" s="464"/>
      <c r="C5" s="464"/>
      <c r="D5" s="464"/>
      <c r="E5" s="464"/>
      <c r="F5" s="464"/>
      <c r="G5" s="464"/>
      <c r="H5" s="464"/>
      <c r="I5" s="464"/>
      <c r="J5" s="464"/>
      <c r="K5" s="464"/>
      <c r="L5" s="464"/>
      <c r="M5" s="464"/>
      <c r="N5" s="464"/>
      <c r="O5" s="464"/>
      <c r="P5" s="20"/>
    </row>
    <row r="6" spans="1:96" s="21" customFormat="1" ht="54.95" customHeight="1" x14ac:dyDescent="0.2">
      <c r="A6" s="280"/>
      <c r="B6" s="72"/>
      <c r="C6" s="72"/>
      <c r="D6" s="73" t="s">
        <v>2</v>
      </c>
      <c r="E6" s="72"/>
      <c r="F6" s="74" t="s">
        <v>4</v>
      </c>
      <c r="G6" s="74" t="s">
        <v>45</v>
      </c>
      <c r="H6" s="74"/>
      <c r="I6" s="74" t="s">
        <v>33</v>
      </c>
      <c r="J6" s="73" t="s">
        <v>8</v>
      </c>
      <c r="K6" s="72"/>
      <c r="L6" s="39"/>
      <c r="M6" s="39"/>
      <c r="N6" s="72"/>
      <c r="O6" s="39"/>
      <c r="P6" s="39"/>
      <c r="Q6" s="313"/>
      <c r="R6" s="313"/>
      <c r="S6" s="314"/>
      <c r="T6" s="314"/>
      <c r="U6" s="314"/>
    </row>
    <row r="7" spans="1:96" s="24" customFormat="1" ht="114" customHeight="1" x14ac:dyDescent="0.2">
      <c r="A7" s="281" t="s">
        <v>44</v>
      </c>
      <c r="B7" s="22" t="s">
        <v>47</v>
      </c>
      <c r="C7" s="22" t="s">
        <v>48</v>
      </c>
      <c r="D7" s="22" t="s">
        <v>49</v>
      </c>
      <c r="E7" s="22" t="s">
        <v>50</v>
      </c>
      <c r="F7" s="22" t="s">
        <v>3</v>
      </c>
      <c r="G7" s="22" t="s">
        <v>55</v>
      </c>
      <c r="H7" s="22" t="s">
        <v>56</v>
      </c>
      <c r="I7" s="22" t="s">
        <v>57</v>
      </c>
      <c r="J7" s="22" t="s">
        <v>58</v>
      </c>
      <c r="K7" s="22" t="s">
        <v>59</v>
      </c>
      <c r="L7" s="22" t="s">
        <v>60</v>
      </c>
      <c r="M7" s="22" t="s">
        <v>61</v>
      </c>
      <c r="N7" s="63" t="s">
        <v>62</v>
      </c>
      <c r="O7" s="63" t="s">
        <v>80</v>
      </c>
      <c r="P7" s="63" t="s">
        <v>63</v>
      </c>
      <c r="Q7" s="63" t="s">
        <v>64</v>
      </c>
      <c r="R7" s="63" t="s">
        <v>65</v>
      </c>
      <c r="S7" s="63" t="s">
        <v>66</v>
      </c>
      <c r="T7" s="63" t="s">
        <v>67</v>
      </c>
      <c r="U7" s="63" t="s">
        <v>68</v>
      </c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</row>
    <row r="8" spans="1:96" ht="53.25" customHeight="1" x14ac:dyDescent="0.3">
      <c r="A8" s="324">
        <v>1</v>
      </c>
      <c r="B8" s="394" t="s">
        <v>257</v>
      </c>
      <c r="C8" s="325" t="s">
        <v>234</v>
      </c>
      <c r="D8" s="240">
        <v>378500000</v>
      </c>
      <c r="E8" s="77" t="s">
        <v>10</v>
      </c>
      <c r="F8" s="38" t="s">
        <v>5</v>
      </c>
      <c r="G8" s="40">
        <v>44167</v>
      </c>
      <c r="H8" s="40">
        <v>44195</v>
      </c>
      <c r="I8" s="40">
        <v>44202</v>
      </c>
      <c r="J8" s="40">
        <v>43850</v>
      </c>
      <c r="K8" s="40">
        <v>44230</v>
      </c>
      <c r="L8" s="40">
        <v>44258</v>
      </c>
      <c r="M8" s="40">
        <v>44286</v>
      </c>
      <c r="N8" s="40">
        <v>44300</v>
      </c>
      <c r="O8" s="40">
        <v>44307</v>
      </c>
      <c r="P8" s="40">
        <v>44321</v>
      </c>
      <c r="Q8" s="40">
        <v>44335</v>
      </c>
      <c r="R8" s="40">
        <v>44349</v>
      </c>
      <c r="S8" s="40">
        <v>44363</v>
      </c>
      <c r="T8" s="40">
        <v>44391</v>
      </c>
      <c r="U8" s="40">
        <v>44419</v>
      </c>
    </row>
    <row r="9" spans="1:96" ht="39.950000000000003" customHeight="1" x14ac:dyDescent="0.3">
      <c r="A9" s="324"/>
      <c r="B9" s="326"/>
      <c r="C9" s="327"/>
      <c r="D9" s="327"/>
      <c r="E9" s="17"/>
      <c r="F9" s="38" t="s">
        <v>6</v>
      </c>
      <c r="G9" s="15"/>
      <c r="H9" s="15"/>
      <c r="I9" s="15"/>
      <c r="J9" s="15"/>
      <c r="K9" s="25"/>
      <c r="L9" s="15"/>
      <c r="M9" s="15"/>
      <c r="N9" s="15"/>
      <c r="O9" s="16"/>
      <c r="P9" s="16"/>
      <c r="Q9" s="16"/>
      <c r="R9" s="16"/>
      <c r="S9" s="16" t="s">
        <v>11</v>
      </c>
      <c r="T9" s="26"/>
      <c r="U9" s="16"/>
    </row>
    <row r="10" spans="1:96" ht="39.950000000000003" customHeight="1" x14ac:dyDescent="0.3">
      <c r="A10" s="324"/>
      <c r="B10" s="326"/>
      <c r="C10" s="327"/>
      <c r="D10" s="327"/>
      <c r="E10" s="17"/>
      <c r="F10" s="17"/>
      <c r="G10" s="15"/>
      <c r="H10" s="15"/>
      <c r="I10" s="15"/>
      <c r="J10" s="15"/>
      <c r="K10" s="15"/>
      <c r="L10" s="15"/>
      <c r="M10" s="15"/>
      <c r="N10" s="15"/>
      <c r="O10" s="16"/>
      <c r="P10" s="16"/>
      <c r="Q10" s="16"/>
      <c r="R10" s="16"/>
      <c r="S10" s="16"/>
      <c r="T10" s="26"/>
      <c r="U10" s="16"/>
    </row>
    <row r="11" spans="1:96" ht="58.5" customHeight="1" x14ac:dyDescent="0.3">
      <c r="A11" s="324">
        <v>2</v>
      </c>
      <c r="B11" s="255" t="s">
        <v>250</v>
      </c>
      <c r="C11" s="325" t="s">
        <v>236</v>
      </c>
      <c r="D11" s="246">
        <v>500000000.00000006</v>
      </c>
      <c r="E11" s="77" t="s">
        <v>10</v>
      </c>
      <c r="F11" s="17" t="s">
        <v>5</v>
      </c>
      <c r="G11" s="40">
        <v>44530</v>
      </c>
      <c r="H11" s="40">
        <v>44558</v>
      </c>
      <c r="I11" s="40">
        <v>44200</v>
      </c>
      <c r="J11" s="40">
        <v>44214</v>
      </c>
      <c r="K11" s="40">
        <v>44228</v>
      </c>
      <c r="L11" s="40">
        <v>44256</v>
      </c>
      <c r="M11" s="40">
        <v>44284</v>
      </c>
      <c r="N11" s="40">
        <v>44298</v>
      </c>
      <c r="O11" s="40">
        <v>44305</v>
      </c>
      <c r="P11" s="40">
        <v>44319</v>
      </c>
      <c r="Q11" s="40">
        <v>44333</v>
      </c>
      <c r="R11" s="40">
        <v>44347</v>
      </c>
      <c r="S11" s="40">
        <v>44361</v>
      </c>
      <c r="T11" s="83">
        <v>44389</v>
      </c>
      <c r="U11" s="40">
        <v>44417</v>
      </c>
    </row>
    <row r="12" spans="1:96" ht="39.950000000000003" customHeight="1" x14ac:dyDescent="0.3">
      <c r="A12" s="324"/>
      <c r="B12" s="328"/>
      <c r="C12" s="327"/>
      <c r="D12" s="327"/>
      <c r="E12" s="17"/>
      <c r="F12" s="38" t="s">
        <v>6</v>
      </c>
      <c r="G12" s="27"/>
      <c r="H12" s="27"/>
      <c r="I12" s="27"/>
      <c r="J12" s="27"/>
      <c r="K12" s="25"/>
      <c r="L12" s="27"/>
      <c r="M12" s="27"/>
      <c r="N12" s="27"/>
      <c r="O12" s="16"/>
      <c r="P12" s="16"/>
      <c r="Q12" s="16"/>
      <c r="R12" s="16"/>
      <c r="S12" s="16"/>
      <c r="T12" s="16"/>
      <c r="U12" s="16"/>
    </row>
    <row r="13" spans="1:96" ht="39.950000000000003" customHeight="1" x14ac:dyDescent="0.3">
      <c r="A13" s="324"/>
      <c r="B13" s="328"/>
      <c r="C13" s="327"/>
      <c r="D13" s="327"/>
      <c r="E13" s="17"/>
      <c r="F13" s="28"/>
      <c r="G13" s="27"/>
      <c r="H13" s="27"/>
      <c r="I13" s="27"/>
      <c r="J13" s="27"/>
      <c r="K13" s="27"/>
      <c r="L13" s="27"/>
      <c r="M13" s="27"/>
      <c r="N13" s="27"/>
      <c r="O13" s="16"/>
      <c r="P13" s="16"/>
      <c r="Q13" s="16"/>
      <c r="R13" s="16"/>
      <c r="S13" s="16"/>
      <c r="T13" s="29"/>
      <c r="U13" s="16"/>
    </row>
    <row r="14" spans="1:96" ht="39.950000000000003" customHeight="1" x14ac:dyDescent="0.3">
      <c r="A14" s="324">
        <v>3</v>
      </c>
      <c r="B14" s="317" t="s">
        <v>170</v>
      </c>
      <c r="C14" s="325" t="s">
        <v>235</v>
      </c>
      <c r="D14" s="246">
        <v>6500000.0000000009</v>
      </c>
      <c r="E14" s="77" t="s">
        <v>207</v>
      </c>
      <c r="F14" s="17" t="s">
        <v>5</v>
      </c>
      <c r="G14" s="40">
        <v>44502</v>
      </c>
      <c r="H14" s="40">
        <v>44165</v>
      </c>
      <c r="I14" s="40">
        <v>44172</v>
      </c>
      <c r="J14" s="40">
        <v>44186</v>
      </c>
      <c r="K14" s="40">
        <v>44200</v>
      </c>
      <c r="L14" s="40">
        <v>44228</v>
      </c>
      <c r="M14" s="40">
        <v>44256</v>
      </c>
      <c r="N14" s="40">
        <v>44270</v>
      </c>
      <c r="O14" s="40">
        <v>44277</v>
      </c>
      <c r="P14" s="40">
        <v>44291</v>
      </c>
      <c r="Q14" s="40">
        <v>44305</v>
      </c>
      <c r="R14" s="40">
        <v>44319</v>
      </c>
      <c r="S14" s="40">
        <v>44333</v>
      </c>
      <c r="T14" s="40">
        <v>44361</v>
      </c>
      <c r="U14" s="40">
        <v>44389</v>
      </c>
    </row>
    <row r="15" spans="1:96" ht="39.950000000000003" customHeight="1" x14ac:dyDescent="0.3">
      <c r="A15" s="324"/>
      <c r="B15" s="329"/>
      <c r="C15" s="327"/>
      <c r="D15" s="330"/>
      <c r="E15" s="17"/>
      <c r="F15" s="38" t="s">
        <v>6</v>
      </c>
      <c r="G15" s="27"/>
      <c r="H15" s="27"/>
      <c r="I15" s="27"/>
      <c r="J15" s="27"/>
      <c r="K15" s="15"/>
      <c r="L15" s="27"/>
      <c r="M15" s="27"/>
      <c r="N15" s="27"/>
      <c r="O15" s="16"/>
      <c r="P15" s="16"/>
      <c r="Q15" s="16"/>
      <c r="R15" s="16"/>
      <c r="S15" s="16"/>
      <c r="T15" s="29"/>
      <c r="U15" s="16"/>
    </row>
    <row r="16" spans="1:96" ht="39.950000000000003" customHeight="1" x14ac:dyDescent="0.3">
      <c r="A16" s="324"/>
      <c r="B16" s="329"/>
      <c r="C16" s="327"/>
      <c r="D16" s="330"/>
      <c r="E16" s="17"/>
      <c r="F16" s="62"/>
      <c r="G16" s="27"/>
      <c r="H16" s="27"/>
      <c r="I16" s="27"/>
      <c r="J16" s="27"/>
      <c r="K16" s="15"/>
      <c r="L16" s="27"/>
      <c r="M16" s="27"/>
      <c r="N16" s="27"/>
      <c r="O16" s="16"/>
      <c r="P16" s="16"/>
      <c r="Q16" s="16"/>
      <c r="R16" s="16"/>
      <c r="S16" s="16"/>
      <c r="T16" s="29"/>
      <c r="U16" s="16"/>
    </row>
    <row r="17" spans="1:21" ht="45" customHeight="1" x14ac:dyDescent="0.3">
      <c r="A17" s="324">
        <v>4</v>
      </c>
      <c r="B17" s="265" t="s">
        <v>171</v>
      </c>
      <c r="C17" s="325" t="s">
        <v>237</v>
      </c>
      <c r="D17" s="246">
        <v>295825000</v>
      </c>
      <c r="E17" s="77" t="s">
        <v>10</v>
      </c>
      <c r="F17" s="17" t="str">
        <f>F14</f>
        <v>Plan</v>
      </c>
      <c r="G17" s="64">
        <v>44144</v>
      </c>
      <c r="H17" s="64">
        <v>44172</v>
      </c>
      <c r="I17" s="64">
        <v>44179</v>
      </c>
      <c r="J17" s="64">
        <v>44193</v>
      </c>
      <c r="K17" s="82">
        <v>44207</v>
      </c>
      <c r="L17" s="64">
        <v>44235</v>
      </c>
      <c r="M17" s="64">
        <v>44259</v>
      </c>
      <c r="N17" s="64">
        <v>44273</v>
      </c>
      <c r="O17" s="52">
        <v>44280</v>
      </c>
      <c r="P17" s="52">
        <v>44294</v>
      </c>
      <c r="Q17" s="52">
        <v>44308</v>
      </c>
      <c r="R17" s="52">
        <v>44322</v>
      </c>
      <c r="S17" s="52">
        <v>44336</v>
      </c>
      <c r="T17" s="65">
        <v>44364</v>
      </c>
      <c r="U17" s="52">
        <v>44392</v>
      </c>
    </row>
    <row r="18" spans="1:21" ht="39.950000000000003" customHeight="1" x14ac:dyDescent="0.3">
      <c r="A18" s="324"/>
      <c r="B18" s="265"/>
      <c r="C18" s="327"/>
      <c r="D18" s="330"/>
      <c r="E18" s="17"/>
      <c r="F18" s="38" t="str">
        <f>F15</f>
        <v>Actual</v>
      </c>
      <c r="G18" s="27"/>
      <c r="H18" s="27"/>
      <c r="I18" s="27"/>
      <c r="J18" s="27"/>
      <c r="K18" s="15"/>
      <c r="L18" s="27"/>
      <c r="M18" s="27"/>
      <c r="N18" s="27"/>
      <c r="O18" s="16"/>
      <c r="P18" s="16"/>
      <c r="Q18" s="16"/>
      <c r="R18" s="16"/>
      <c r="S18" s="16"/>
      <c r="T18" s="29"/>
      <c r="U18" s="16"/>
    </row>
    <row r="19" spans="1:21" ht="39.950000000000003" customHeight="1" x14ac:dyDescent="0.3">
      <c r="A19" s="324"/>
      <c r="B19" s="328"/>
      <c r="C19" s="327"/>
      <c r="D19" s="327"/>
      <c r="E19" s="17"/>
      <c r="F19" s="28"/>
      <c r="G19" s="27"/>
      <c r="H19" s="27"/>
      <c r="I19" s="27"/>
      <c r="J19" s="27"/>
      <c r="K19" s="27"/>
      <c r="L19" s="27"/>
      <c r="M19" s="27"/>
      <c r="N19" s="27"/>
      <c r="O19" s="16"/>
      <c r="P19" s="16"/>
      <c r="Q19" s="16"/>
      <c r="R19" s="16"/>
      <c r="S19" s="18"/>
      <c r="T19" s="18"/>
      <c r="U19" s="18"/>
    </row>
    <row r="20" spans="1:21" ht="39.950000000000003" customHeight="1" x14ac:dyDescent="0.3">
      <c r="A20" s="324">
        <v>5</v>
      </c>
      <c r="B20" s="317" t="s">
        <v>228</v>
      </c>
      <c r="C20" s="325" t="s">
        <v>238</v>
      </c>
      <c r="D20" s="240">
        <v>1016755000</v>
      </c>
      <c r="E20" s="77" t="s">
        <v>10</v>
      </c>
      <c r="F20" s="17" t="str">
        <f>F14</f>
        <v>Plan</v>
      </c>
      <c r="G20" s="64">
        <v>44139</v>
      </c>
      <c r="H20" s="64">
        <v>44167</v>
      </c>
      <c r="I20" s="64">
        <v>44174</v>
      </c>
      <c r="J20" s="64">
        <v>44188</v>
      </c>
      <c r="K20" s="64">
        <v>44202</v>
      </c>
      <c r="L20" s="64">
        <v>44230</v>
      </c>
      <c r="M20" s="64">
        <v>44258</v>
      </c>
      <c r="N20" s="64">
        <v>44272</v>
      </c>
      <c r="O20" s="52">
        <v>44279</v>
      </c>
      <c r="P20" s="52">
        <v>44293</v>
      </c>
      <c r="Q20" s="52">
        <v>44307</v>
      </c>
      <c r="R20" s="52">
        <v>44321</v>
      </c>
      <c r="S20" s="40">
        <v>44335</v>
      </c>
      <c r="T20" s="40">
        <v>44363</v>
      </c>
      <c r="U20" s="40">
        <v>44391</v>
      </c>
    </row>
    <row r="21" spans="1:21" ht="39.950000000000003" customHeight="1" x14ac:dyDescent="0.3">
      <c r="A21" s="324"/>
      <c r="B21" s="328"/>
      <c r="C21" s="327"/>
      <c r="D21" s="327"/>
      <c r="E21" s="17"/>
      <c r="F21" s="38" t="str">
        <f>F15</f>
        <v>Actual</v>
      </c>
      <c r="G21" s="27"/>
      <c r="H21" s="27"/>
      <c r="I21" s="27"/>
      <c r="J21" s="27"/>
      <c r="K21" s="27"/>
      <c r="L21" s="27"/>
      <c r="M21" s="27"/>
      <c r="N21" s="27"/>
      <c r="O21" s="16"/>
      <c r="P21" s="16"/>
      <c r="Q21" s="16"/>
      <c r="R21" s="16"/>
      <c r="S21" s="18"/>
      <c r="T21" s="18"/>
      <c r="U21" s="18"/>
    </row>
    <row r="22" spans="1:21" ht="39.950000000000003" customHeight="1" x14ac:dyDescent="0.3">
      <c r="A22" s="324"/>
      <c r="B22" s="328"/>
      <c r="C22" s="327"/>
      <c r="D22" s="327"/>
      <c r="E22" s="17"/>
      <c r="F22" s="62"/>
      <c r="G22" s="27"/>
      <c r="H22" s="17"/>
      <c r="I22" s="27"/>
      <c r="J22" s="27"/>
      <c r="K22" s="27"/>
      <c r="L22" s="27"/>
      <c r="M22" s="27"/>
      <c r="N22" s="27"/>
      <c r="O22" s="16"/>
      <c r="P22" s="16"/>
      <c r="Q22" s="16"/>
      <c r="R22" s="16"/>
      <c r="S22" s="18"/>
      <c r="T22" s="18"/>
      <c r="U22" s="18"/>
    </row>
    <row r="23" spans="1:21" ht="39.950000000000003" customHeight="1" x14ac:dyDescent="0.3">
      <c r="A23" s="324">
        <v>6</v>
      </c>
      <c r="B23" s="317" t="s">
        <v>203</v>
      </c>
      <c r="C23" s="325" t="s">
        <v>239</v>
      </c>
      <c r="D23" s="246">
        <v>829360000</v>
      </c>
      <c r="E23" s="77" t="s">
        <v>10</v>
      </c>
      <c r="F23" s="38" t="str">
        <f>F20</f>
        <v>Plan</v>
      </c>
      <c r="G23" s="27">
        <v>44130</v>
      </c>
      <c r="H23" s="64">
        <v>44158</v>
      </c>
      <c r="I23" s="27">
        <v>44165</v>
      </c>
      <c r="J23" s="27">
        <v>44179</v>
      </c>
      <c r="K23" s="27">
        <v>44193</v>
      </c>
      <c r="L23" s="27">
        <v>44221</v>
      </c>
      <c r="M23" s="27">
        <v>44249</v>
      </c>
      <c r="N23" s="27">
        <v>44263</v>
      </c>
      <c r="O23" s="52">
        <v>44270</v>
      </c>
      <c r="P23" s="52">
        <v>44284</v>
      </c>
      <c r="Q23" s="52">
        <v>44298</v>
      </c>
      <c r="R23" s="52">
        <v>44312</v>
      </c>
      <c r="S23" s="40">
        <v>44326</v>
      </c>
      <c r="T23" s="40">
        <v>44354</v>
      </c>
      <c r="U23" s="40">
        <v>44382</v>
      </c>
    </row>
    <row r="24" spans="1:21" ht="39.950000000000003" customHeight="1" x14ac:dyDescent="0.3">
      <c r="A24" s="324"/>
      <c r="B24" s="328"/>
      <c r="C24" s="327"/>
      <c r="D24" s="327"/>
      <c r="E24" s="17"/>
      <c r="F24" s="38" t="str">
        <f>F21</f>
        <v>Actual</v>
      </c>
      <c r="G24" s="27"/>
      <c r="H24" s="27"/>
      <c r="I24" s="27"/>
      <c r="J24" s="27"/>
      <c r="K24" s="27"/>
      <c r="L24" s="27"/>
      <c r="M24" s="27"/>
      <c r="N24" s="27"/>
      <c r="O24" s="16"/>
      <c r="P24" s="16"/>
      <c r="Q24" s="16"/>
      <c r="R24" s="16"/>
      <c r="S24" s="18"/>
      <c r="T24" s="18"/>
      <c r="U24" s="18"/>
    </row>
    <row r="25" spans="1:21" ht="39.950000000000003" customHeight="1" x14ac:dyDescent="0.3">
      <c r="A25" s="324"/>
      <c r="B25" s="328"/>
      <c r="C25" s="327"/>
      <c r="D25" s="327"/>
      <c r="E25" s="17"/>
      <c r="F25" s="62"/>
      <c r="G25" s="27"/>
      <c r="H25" s="27"/>
      <c r="I25" s="27"/>
      <c r="J25" s="27"/>
      <c r="K25" s="27"/>
      <c r="L25" s="27"/>
      <c r="M25" s="27"/>
      <c r="N25" s="27"/>
      <c r="O25" s="16"/>
      <c r="P25" s="16"/>
      <c r="Q25" s="16"/>
      <c r="R25" s="16"/>
      <c r="S25" s="18"/>
      <c r="T25" s="18"/>
      <c r="U25" s="18"/>
    </row>
    <row r="26" spans="1:21" ht="69.75" customHeight="1" x14ac:dyDescent="0.3">
      <c r="A26" s="324">
        <v>7</v>
      </c>
      <c r="B26" s="265" t="s">
        <v>193</v>
      </c>
      <c r="C26" s="325" t="s">
        <v>240</v>
      </c>
      <c r="D26" s="246">
        <v>125000000</v>
      </c>
      <c r="E26" s="77" t="s">
        <v>10</v>
      </c>
      <c r="F26" s="38" t="str">
        <f>F23</f>
        <v>Plan</v>
      </c>
      <c r="G26" s="27">
        <v>44123</v>
      </c>
      <c r="H26" s="27">
        <v>44151</v>
      </c>
      <c r="I26" s="27">
        <v>44158</v>
      </c>
      <c r="J26" s="27">
        <v>44172</v>
      </c>
      <c r="K26" s="27">
        <v>44186</v>
      </c>
      <c r="L26" s="27">
        <v>44214</v>
      </c>
      <c r="M26" s="27">
        <v>44242</v>
      </c>
      <c r="N26" s="27">
        <v>44256</v>
      </c>
      <c r="O26" s="52">
        <v>44263</v>
      </c>
      <c r="P26" s="52">
        <v>44277</v>
      </c>
      <c r="Q26" s="52">
        <v>44291</v>
      </c>
      <c r="R26" s="52">
        <v>44305</v>
      </c>
      <c r="S26" s="40">
        <v>44319</v>
      </c>
      <c r="T26" s="40">
        <v>44347</v>
      </c>
      <c r="U26" s="40">
        <v>44344</v>
      </c>
    </row>
    <row r="27" spans="1:21" ht="39.950000000000003" customHeight="1" x14ac:dyDescent="0.3">
      <c r="A27" s="324"/>
      <c r="B27" s="328"/>
      <c r="C27" s="327"/>
      <c r="D27" s="327"/>
      <c r="E27" s="17"/>
      <c r="F27" s="38" t="str">
        <f>F24</f>
        <v>Actual</v>
      </c>
      <c r="G27" s="27"/>
      <c r="H27" s="27"/>
      <c r="I27" s="27"/>
      <c r="J27" s="27"/>
      <c r="K27" s="27"/>
      <c r="L27" s="27"/>
      <c r="M27" s="27"/>
      <c r="N27" s="27"/>
      <c r="O27" s="16"/>
      <c r="P27" s="16"/>
      <c r="Q27" s="16"/>
      <c r="R27" s="16"/>
      <c r="S27" s="18"/>
      <c r="T27" s="18"/>
      <c r="U27" s="18"/>
    </row>
    <row r="28" spans="1:21" ht="39.950000000000003" customHeight="1" x14ac:dyDescent="0.3">
      <c r="A28" s="324"/>
      <c r="B28" s="328"/>
      <c r="C28" s="327"/>
      <c r="D28" s="327"/>
      <c r="E28" s="17"/>
      <c r="F28" s="38"/>
      <c r="G28" s="27"/>
      <c r="H28" s="27"/>
      <c r="I28" s="27"/>
      <c r="J28" s="27"/>
      <c r="K28" s="27"/>
      <c r="L28" s="27"/>
      <c r="M28" s="27"/>
      <c r="N28" s="27"/>
      <c r="O28" s="16"/>
      <c r="P28" s="16"/>
      <c r="Q28" s="16"/>
      <c r="R28" s="16"/>
      <c r="S28" s="18"/>
      <c r="T28" s="18"/>
      <c r="U28" s="18"/>
    </row>
    <row r="29" spans="1:21" ht="51" customHeight="1" x14ac:dyDescent="0.3">
      <c r="A29" s="324">
        <v>8</v>
      </c>
      <c r="B29" s="265" t="s">
        <v>159</v>
      </c>
      <c r="C29" s="325" t="s">
        <v>241</v>
      </c>
      <c r="D29" s="310">
        <v>300000000</v>
      </c>
      <c r="E29" s="17" t="s">
        <v>10</v>
      </c>
      <c r="F29" s="38" t="str">
        <f>F14</f>
        <v>Plan</v>
      </c>
      <c r="G29" s="27">
        <v>44160</v>
      </c>
      <c r="H29" s="27">
        <v>44188</v>
      </c>
      <c r="I29" s="27">
        <v>44195</v>
      </c>
      <c r="J29" s="27">
        <v>44209</v>
      </c>
      <c r="K29" s="27">
        <v>44223</v>
      </c>
      <c r="L29" s="27">
        <v>44251</v>
      </c>
      <c r="M29" s="27">
        <v>44279</v>
      </c>
      <c r="N29" s="27">
        <v>44293</v>
      </c>
      <c r="O29" s="27">
        <v>44300</v>
      </c>
      <c r="P29" s="27">
        <v>44314</v>
      </c>
      <c r="Q29" s="27">
        <v>44328</v>
      </c>
      <c r="R29" s="27">
        <v>44342</v>
      </c>
      <c r="S29" s="27">
        <v>44356</v>
      </c>
      <c r="T29" s="27">
        <v>44384</v>
      </c>
      <c r="U29" s="27">
        <v>44412</v>
      </c>
    </row>
    <row r="30" spans="1:21" ht="39.950000000000003" customHeight="1" x14ac:dyDescent="0.3">
      <c r="A30" s="324"/>
      <c r="B30" s="328"/>
      <c r="C30" s="327"/>
      <c r="D30" s="327"/>
      <c r="E30" s="17"/>
      <c r="F30" s="38" t="str">
        <f>F27</f>
        <v>Actual</v>
      </c>
      <c r="G30" s="27"/>
      <c r="H30" s="27"/>
      <c r="I30" s="27"/>
      <c r="J30" s="27"/>
      <c r="K30" s="27"/>
      <c r="L30" s="27"/>
      <c r="M30" s="27"/>
      <c r="N30" s="27"/>
      <c r="O30" s="16"/>
      <c r="P30" s="16"/>
      <c r="Q30" s="16"/>
      <c r="R30" s="16"/>
      <c r="S30" s="18"/>
      <c r="T30" s="18"/>
      <c r="U30" s="18"/>
    </row>
    <row r="31" spans="1:21" ht="39.950000000000003" customHeight="1" x14ac:dyDescent="0.3">
      <c r="A31" s="324"/>
      <c r="B31" s="328"/>
      <c r="C31" s="327"/>
      <c r="D31" s="327"/>
      <c r="E31" s="17"/>
      <c r="F31" s="38"/>
      <c r="G31" s="27"/>
      <c r="H31" s="27"/>
      <c r="I31" s="27"/>
      <c r="J31" s="27"/>
      <c r="K31" s="27"/>
      <c r="L31" s="27"/>
      <c r="M31" s="27"/>
      <c r="N31" s="27"/>
      <c r="O31" s="16"/>
      <c r="P31" s="16"/>
      <c r="Q31" s="16"/>
      <c r="R31" s="16"/>
      <c r="S31" s="18"/>
      <c r="T31" s="18"/>
      <c r="U31" s="18"/>
    </row>
    <row r="32" spans="1:21" ht="39.950000000000003" customHeight="1" x14ac:dyDescent="0.3">
      <c r="A32" s="324">
        <v>9</v>
      </c>
      <c r="B32" s="317" t="s">
        <v>135</v>
      </c>
      <c r="C32" s="325" t="s">
        <v>251</v>
      </c>
      <c r="D32" s="240">
        <v>180000000</v>
      </c>
      <c r="E32" s="17" t="s">
        <v>10</v>
      </c>
      <c r="F32" s="38" t="str">
        <f>F17</f>
        <v>Plan</v>
      </c>
      <c r="G32" s="27">
        <v>44109</v>
      </c>
      <c r="H32" s="27">
        <v>44137</v>
      </c>
      <c r="I32" s="27">
        <v>44144</v>
      </c>
      <c r="J32" s="27">
        <v>44158</v>
      </c>
      <c r="K32" s="27">
        <v>44172</v>
      </c>
      <c r="L32" s="27">
        <v>44200</v>
      </c>
      <c r="M32" s="27">
        <v>44228</v>
      </c>
      <c r="N32" s="27">
        <v>44242</v>
      </c>
      <c r="O32" s="27">
        <v>44249</v>
      </c>
      <c r="P32" s="27">
        <v>44263</v>
      </c>
      <c r="Q32" s="27">
        <v>44277</v>
      </c>
      <c r="R32" s="27">
        <v>44291</v>
      </c>
      <c r="S32" s="27">
        <v>44305</v>
      </c>
      <c r="T32" s="27">
        <v>44333</v>
      </c>
      <c r="U32" s="27">
        <v>44361</v>
      </c>
    </row>
    <row r="33" spans="1:25" ht="39.950000000000003" customHeight="1" x14ac:dyDescent="0.3">
      <c r="A33" s="324"/>
      <c r="B33" s="328"/>
      <c r="C33" s="327"/>
      <c r="D33" s="327"/>
      <c r="E33" s="17"/>
      <c r="F33" s="38" t="str">
        <f>F30</f>
        <v>Actual</v>
      </c>
      <c r="G33" s="27"/>
      <c r="H33" s="27"/>
      <c r="I33" s="27"/>
      <c r="J33" s="27"/>
      <c r="K33" s="27"/>
      <c r="L33" s="27"/>
      <c r="M33" s="27"/>
      <c r="N33" s="27"/>
      <c r="O33" s="16"/>
      <c r="P33" s="16"/>
      <c r="Q33" s="16"/>
      <c r="R33" s="16"/>
      <c r="S33" s="18"/>
      <c r="T33" s="18"/>
      <c r="U33" s="18"/>
    </row>
    <row r="34" spans="1:25" ht="39.950000000000003" customHeight="1" x14ac:dyDescent="0.3">
      <c r="A34" s="324"/>
      <c r="B34" s="328"/>
      <c r="C34" s="327"/>
      <c r="D34" s="327"/>
      <c r="E34" s="17"/>
      <c r="F34" s="38"/>
      <c r="G34" s="27"/>
      <c r="H34" s="27"/>
      <c r="I34" s="27"/>
      <c r="J34" s="27"/>
      <c r="K34" s="27"/>
      <c r="L34" s="27"/>
      <c r="M34" s="27"/>
      <c r="N34" s="27"/>
      <c r="O34" s="16"/>
      <c r="P34" s="16"/>
      <c r="Q34" s="16"/>
      <c r="R34" s="16"/>
      <c r="S34" s="18"/>
      <c r="T34" s="18"/>
      <c r="U34" s="18"/>
    </row>
    <row r="35" spans="1:25" ht="49.5" customHeight="1" x14ac:dyDescent="0.3">
      <c r="A35" s="331">
        <v>10</v>
      </c>
      <c r="B35" s="392" t="s">
        <v>258</v>
      </c>
      <c r="C35" s="325" t="s">
        <v>261</v>
      </c>
      <c r="D35" s="310">
        <v>138600000.00000003</v>
      </c>
      <c r="E35" s="267" t="s">
        <v>10</v>
      </c>
      <c r="F35" s="268" t="str">
        <f>F20</f>
        <v>Plan</v>
      </c>
      <c r="G35" s="269">
        <v>44124</v>
      </c>
      <c r="H35" s="269">
        <v>44152</v>
      </c>
      <c r="I35" s="269">
        <v>44159</v>
      </c>
      <c r="J35" s="269">
        <v>44173</v>
      </c>
      <c r="K35" s="269">
        <v>44187</v>
      </c>
      <c r="L35" s="269">
        <v>44215</v>
      </c>
      <c r="M35" s="269">
        <v>44243</v>
      </c>
      <c r="N35" s="269">
        <v>44257</v>
      </c>
      <c r="O35" s="269">
        <v>44264</v>
      </c>
      <c r="P35" s="269">
        <v>44278</v>
      </c>
      <c r="Q35" s="269">
        <v>44292</v>
      </c>
      <c r="R35" s="269">
        <v>44306</v>
      </c>
      <c r="S35" s="269">
        <v>44320</v>
      </c>
      <c r="T35" s="269">
        <v>44348</v>
      </c>
      <c r="U35" s="269">
        <v>44376</v>
      </c>
    </row>
    <row r="36" spans="1:25" s="278" customFormat="1" ht="39.950000000000003" customHeight="1" x14ac:dyDescent="0.3">
      <c r="A36" s="332"/>
      <c r="B36" s="328"/>
      <c r="C36" s="325"/>
      <c r="D36" s="325"/>
      <c r="E36" s="84"/>
      <c r="F36" s="38" t="str">
        <f>F33</f>
        <v>Actual</v>
      </c>
      <c r="G36" s="275"/>
      <c r="H36" s="275"/>
      <c r="I36" s="275"/>
      <c r="J36" s="275"/>
      <c r="K36" s="275"/>
      <c r="L36" s="275"/>
      <c r="M36" s="275"/>
      <c r="N36" s="275"/>
      <c r="O36" s="30"/>
      <c r="P36" s="30"/>
      <c r="Q36" s="30"/>
      <c r="R36" s="30"/>
      <c r="S36" s="276"/>
      <c r="T36" s="276"/>
      <c r="U36" s="276"/>
      <c r="V36" s="277"/>
      <c r="W36" s="277"/>
      <c r="X36" s="277"/>
      <c r="Y36" s="277"/>
    </row>
    <row r="37" spans="1:25" ht="39.950000000000003" customHeight="1" x14ac:dyDescent="0.3">
      <c r="A37" s="333"/>
      <c r="B37" s="334"/>
      <c r="C37" s="335"/>
      <c r="D37" s="335"/>
      <c r="E37" s="270"/>
      <c r="F37" s="271"/>
      <c r="G37" s="272"/>
      <c r="H37" s="272"/>
      <c r="I37" s="272"/>
      <c r="J37" s="272"/>
      <c r="K37" s="272"/>
      <c r="L37" s="272"/>
      <c r="M37" s="272"/>
      <c r="N37" s="272"/>
      <c r="O37" s="273"/>
      <c r="P37" s="273"/>
      <c r="Q37" s="273"/>
      <c r="R37" s="273"/>
      <c r="S37" s="274"/>
      <c r="T37" s="274"/>
      <c r="U37" s="274"/>
    </row>
    <row r="38" spans="1:25" ht="39.950000000000003" customHeight="1" x14ac:dyDescent="0.3">
      <c r="A38" s="324">
        <v>11</v>
      </c>
      <c r="B38" s="393" t="s">
        <v>259</v>
      </c>
      <c r="C38" s="325" t="s">
        <v>262</v>
      </c>
      <c r="D38" s="246">
        <v>840000000</v>
      </c>
      <c r="E38" s="17" t="s">
        <v>10</v>
      </c>
      <c r="F38" s="38" t="str">
        <f>F20</f>
        <v>Plan</v>
      </c>
      <c r="G38" s="64">
        <v>44144</v>
      </c>
      <c r="H38" s="40">
        <v>44165</v>
      </c>
      <c r="I38" s="40">
        <v>44172</v>
      </c>
      <c r="J38" s="40">
        <v>44186</v>
      </c>
      <c r="K38" s="40">
        <v>44200</v>
      </c>
      <c r="L38" s="40">
        <v>44228</v>
      </c>
      <c r="M38" s="40">
        <v>44256</v>
      </c>
      <c r="N38" s="40">
        <v>44270</v>
      </c>
      <c r="O38" s="40">
        <v>44277</v>
      </c>
      <c r="P38" s="40">
        <v>44291</v>
      </c>
      <c r="Q38" s="40">
        <v>44305</v>
      </c>
      <c r="R38" s="40">
        <v>44319</v>
      </c>
      <c r="S38" s="40">
        <v>44333</v>
      </c>
      <c r="T38" s="40">
        <v>44361</v>
      </c>
      <c r="U38" s="40">
        <v>44389</v>
      </c>
    </row>
    <row r="39" spans="1:25" ht="39.950000000000003" customHeight="1" x14ac:dyDescent="0.3">
      <c r="A39" s="324"/>
      <c r="B39" s="328"/>
      <c r="C39" s="327"/>
      <c r="D39" s="327"/>
      <c r="E39" s="17"/>
      <c r="F39" s="38" t="str">
        <f>F33</f>
        <v>Actual</v>
      </c>
      <c r="G39" s="27"/>
      <c r="H39" s="27"/>
      <c r="I39" s="27"/>
      <c r="J39" s="27"/>
      <c r="K39" s="27"/>
      <c r="L39" s="27"/>
      <c r="M39" s="27"/>
      <c r="N39" s="27"/>
      <c r="O39" s="16"/>
      <c r="P39" s="16"/>
      <c r="Q39" s="16"/>
      <c r="R39" s="16"/>
      <c r="S39" s="18"/>
      <c r="T39" s="18"/>
      <c r="U39" s="18"/>
    </row>
    <row r="40" spans="1:25" ht="39.950000000000003" customHeight="1" x14ac:dyDescent="0.3">
      <c r="A40" s="324"/>
      <c r="B40" s="328"/>
      <c r="C40" s="327"/>
      <c r="D40" s="327"/>
      <c r="E40" s="17"/>
      <c r="F40" s="38"/>
      <c r="G40" s="27"/>
      <c r="H40" s="27"/>
      <c r="I40" s="27"/>
      <c r="J40" s="27"/>
      <c r="K40" s="27"/>
      <c r="L40" s="27"/>
      <c r="M40" s="27"/>
      <c r="N40" s="27"/>
      <c r="O40" s="16"/>
      <c r="P40" s="16"/>
      <c r="Q40" s="16"/>
      <c r="R40" s="16"/>
      <c r="S40" s="18"/>
      <c r="T40" s="18"/>
      <c r="U40" s="18"/>
    </row>
    <row r="41" spans="1:25" ht="39.950000000000003" customHeight="1" x14ac:dyDescent="0.3">
      <c r="A41" s="324">
        <v>12</v>
      </c>
      <c r="B41" s="317" t="s">
        <v>260</v>
      </c>
      <c r="C41" s="325" t="s">
        <v>263</v>
      </c>
      <c r="D41" s="240">
        <v>15000000.000000002</v>
      </c>
      <c r="E41" s="17" t="s">
        <v>207</v>
      </c>
      <c r="F41" s="38" t="str">
        <f>F17</f>
        <v>Plan</v>
      </c>
      <c r="G41" s="40">
        <v>44167</v>
      </c>
      <c r="H41" s="40">
        <v>44195</v>
      </c>
      <c r="I41" s="40">
        <v>44202</v>
      </c>
      <c r="J41" s="40">
        <v>43850</v>
      </c>
      <c r="K41" s="40">
        <v>44230</v>
      </c>
      <c r="L41" s="40">
        <v>44258</v>
      </c>
      <c r="M41" s="40">
        <v>44286</v>
      </c>
      <c r="N41" s="40">
        <v>44300</v>
      </c>
      <c r="O41" s="40">
        <v>44307</v>
      </c>
      <c r="P41" s="40">
        <v>44321</v>
      </c>
      <c r="Q41" s="40">
        <v>44335</v>
      </c>
      <c r="R41" s="40">
        <v>44349</v>
      </c>
      <c r="S41" s="40">
        <v>44363</v>
      </c>
      <c r="T41" s="40">
        <v>44391</v>
      </c>
      <c r="U41" s="40">
        <v>44419</v>
      </c>
    </row>
    <row r="42" spans="1:25" ht="39.950000000000003" customHeight="1" x14ac:dyDescent="0.3">
      <c r="A42" s="324"/>
      <c r="B42" s="336" t="s">
        <v>25</v>
      </c>
      <c r="C42" s="327"/>
      <c r="D42" s="337">
        <f>D41+D38+D35+D32+D29+D26+D23+D20+D17+D14+D11+D8</f>
        <v>4625540000</v>
      </c>
      <c r="E42" s="17"/>
      <c r="F42" s="38" t="str">
        <f>F30</f>
        <v>Actual</v>
      </c>
      <c r="G42" s="27"/>
      <c r="H42" s="27"/>
      <c r="I42" s="27"/>
      <c r="J42" s="27"/>
      <c r="K42" s="27"/>
      <c r="L42" s="27"/>
      <c r="M42" s="27"/>
      <c r="N42" s="27"/>
      <c r="O42" s="16"/>
      <c r="P42" s="16"/>
      <c r="Q42" s="16"/>
      <c r="R42" s="16"/>
      <c r="S42" s="18"/>
      <c r="T42" s="18"/>
      <c r="U42" s="18"/>
    </row>
    <row r="43" spans="1:25" ht="17.25" customHeight="1" x14ac:dyDescent="0.35">
      <c r="A43" s="338"/>
      <c r="B43" s="339"/>
      <c r="C43" s="340"/>
      <c r="D43" s="340"/>
      <c r="E43" s="31"/>
      <c r="F43" s="32"/>
      <c r="G43" s="31"/>
      <c r="H43" s="31"/>
      <c r="I43" s="31"/>
      <c r="J43" s="31"/>
      <c r="K43" s="31"/>
      <c r="L43" s="31"/>
      <c r="M43" s="33"/>
      <c r="N43" s="31"/>
      <c r="O43" s="31"/>
      <c r="P43" s="31"/>
      <c r="Q43" s="31"/>
      <c r="R43" s="31"/>
      <c r="S43" s="31"/>
      <c r="T43" s="31"/>
      <c r="U43" s="31"/>
    </row>
    <row r="44" spans="1:25" ht="40.5" customHeight="1" x14ac:dyDescent="0.35">
      <c r="A44" s="338"/>
      <c r="B44" s="340" t="s">
        <v>34</v>
      </c>
      <c r="C44" s="340"/>
      <c r="D44" s="340"/>
      <c r="E44" s="75"/>
      <c r="F44" s="32"/>
      <c r="G44" s="31"/>
      <c r="H44" s="31"/>
      <c r="I44" s="31"/>
      <c r="J44" s="31"/>
      <c r="K44" s="31"/>
      <c r="L44" s="31"/>
      <c r="M44" s="33"/>
      <c r="N44" s="31"/>
      <c r="O44" s="31"/>
      <c r="P44" s="31"/>
      <c r="Q44" s="31"/>
      <c r="R44" s="31"/>
      <c r="S44" s="31"/>
      <c r="T44" s="31"/>
      <c r="U44" s="31"/>
    </row>
    <row r="45" spans="1:25" ht="42" customHeight="1" x14ac:dyDescent="0.35">
      <c r="A45" s="338"/>
      <c r="B45" s="340" t="s">
        <v>35</v>
      </c>
      <c r="C45" s="340"/>
      <c r="D45" s="340"/>
      <c r="E45" s="75"/>
      <c r="F45" s="32"/>
      <c r="G45" s="31"/>
      <c r="H45" s="31"/>
      <c r="I45" s="31"/>
      <c r="J45" s="31"/>
      <c r="K45" s="31"/>
      <c r="L45" s="31"/>
      <c r="M45" s="33"/>
      <c r="N45" s="31"/>
      <c r="O45" s="31"/>
      <c r="P45" s="31"/>
      <c r="Q45" s="31"/>
      <c r="R45" s="31"/>
      <c r="S45" s="31"/>
      <c r="T45" s="31"/>
      <c r="U45" s="31"/>
    </row>
    <row r="46" spans="1:25" ht="36" customHeight="1" x14ac:dyDescent="0.35">
      <c r="B46" s="34" t="s">
        <v>131</v>
      </c>
      <c r="C46" s="35"/>
      <c r="D46" s="34"/>
      <c r="E46" s="34"/>
      <c r="F46" s="32"/>
      <c r="G46" s="70"/>
      <c r="H46" s="36"/>
      <c r="I46" s="70"/>
      <c r="J46" s="36"/>
      <c r="K46" s="70"/>
      <c r="L46" s="36"/>
      <c r="M46" s="32"/>
      <c r="N46" s="36"/>
      <c r="O46" s="36"/>
      <c r="P46" s="36"/>
      <c r="Q46" s="36"/>
      <c r="R46" s="36"/>
      <c r="S46" s="36"/>
      <c r="T46" s="36"/>
      <c r="U46" s="36"/>
    </row>
    <row r="47" spans="1:25" ht="20.100000000000001" customHeight="1" x14ac:dyDescent="0.3">
      <c r="E47" s="34"/>
      <c r="F47" s="32"/>
      <c r="G47" s="70"/>
      <c r="H47" s="36"/>
      <c r="I47" s="70"/>
      <c r="J47" s="36"/>
      <c r="K47" s="36"/>
      <c r="L47" s="36"/>
      <c r="M47" s="32"/>
      <c r="N47" s="36"/>
      <c r="O47" s="36"/>
      <c r="P47" s="36"/>
      <c r="Q47" s="36"/>
      <c r="R47" s="36"/>
      <c r="S47" s="36"/>
      <c r="T47" s="36"/>
      <c r="U47" s="36"/>
    </row>
    <row r="48" spans="1:25" ht="20.100000000000001" customHeight="1" x14ac:dyDescent="0.3">
      <c r="B48" s="37"/>
      <c r="C48" s="13"/>
      <c r="D48" s="13"/>
      <c r="E48" s="36"/>
      <c r="F48" s="32"/>
      <c r="G48" s="70"/>
      <c r="H48" s="36"/>
      <c r="I48" s="70"/>
      <c r="J48" s="36"/>
      <c r="K48" s="36"/>
      <c r="L48" s="36"/>
      <c r="M48" s="32"/>
      <c r="N48" s="36"/>
      <c r="O48" s="36"/>
      <c r="P48" s="36"/>
      <c r="Q48" s="36"/>
      <c r="R48" s="36"/>
      <c r="S48" s="36"/>
      <c r="T48" s="36"/>
      <c r="U48" s="36"/>
    </row>
    <row r="49" spans="7:9" ht="20.100000000000001" customHeight="1" x14ac:dyDescent="0.3">
      <c r="G49" s="70"/>
      <c r="I49" s="71"/>
    </row>
    <row r="50" spans="7:9" ht="20.100000000000001" customHeight="1" x14ac:dyDescent="0.3">
      <c r="I50" s="71"/>
    </row>
    <row r="51" spans="7:9" ht="20.25" customHeight="1" x14ac:dyDescent="0.3">
      <c r="I51" s="70"/>
    </row>
    <row r="53" spans="7:9" ht="19.5" customHeight="1" x14ac:dyDescent="0.3"/>
    <row r="54" spans="7:9" ht="22.5" customHeight="1" x14ac:dyDescent="0.3"/>
    <row r="55" spans="7:9" ht="20.25" customHeight="1" x14ac:dyDescent="0.3"/>
  </sheetData>
  <mergeCells count="4">
    <mergeCell ref="A1:O1"/>
    <mergeCell ref="B2:O2"/>
    <mergeCell ref="A3:O3"/>
    <mergeCell ref="A5:O5"/>
  </mergeCells>
  <phoneticPr fontId="0" type="noConversion"/>
  <printOptions horizontalCentered="1" verticalCentered="1"/>
  <pageMargins left="0.25" right="0.25" top="0.75" bottom="0.75" header="0.3" footer="0.3"/>
  <pageSetup paperSize="9" scale="2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L20"/>
  <sheetViews>
    <sheetView tabSelected="1" zoomScaleNormal="100" workbookViewId="0">
      <selection activeCell="F16" sqref="F16"/>
    </sheetView>
  </sheetViews>
  <sheetFormatPr defaultRowHeight="12.75" x14ac:dyDescent="0.2"/>
  <cols>
    <col min="1" max="1" width="18.5703125" customWidth="1"/>
    <col min="2" max="2" width="13" customWidth="1"/>
    <col min="3" max="3" width="20.85546875" customWidth="1"/>
    <col min="4" max="4" width="19.140625" customWidth="1"/>
    <col min="5" max="5" width="6" customWidth="1"/>
    <col min="6" max="6" width="26.7109375" customWidth="1"/>
    <col min="7" max="7" width="25.28515625" customWidth="1"/>
    <col min="8" max="8" width="21" customWidth="1"/>
    <col min="9" max="9" width="28.140625" customWidth="1"/>
    <col min="10" max="10" width="23.85546875" customWidth="1"/>
    <col min="11" max="11" width="18" customWidth="1"/>
    <col min="12" max="12" width="16.5703125" bestFit="1" customWidth="1"/>
  </cols>
  <sheetData>
    <row r="2" spans="1:12" ht="24" customHeight="1" x14ac:dyDescent="0.2">
      <c r="A2" s="467" t="s">
        <v>109</v>
      </c>
      <c r="B2" s="469"/>
      <c r="C2" s="469"/>
      <c r="D2" s="469"/>
      <c r="E2" s="469"/>
      <c r="F2" s="469"/>
      <c r="G2" s="469"/>
      <c r="H2" s="469"/>
      <c r="I2" s="469"/>
      <c r="J2" s="468"/>
      <c r="K2" s="470" t="s">
        <v>21</v>
      </c>
    </row>
    <row r="3" spans="1:12" ht="18" customHeight="1" x14ac:dyDescent="0.2">
      <c r="A3" s="473" t="s">
        <v>22</v>
      </c>
      <c r="B3" s="467" t="s">
        <v>23</v>
      </c>
      <c r="C3" s="468"/>
      <c r="D3" s="475" t="s">
        <v>26</v>
      </c>
      <c r="E3" s="476"/>
      <c r="F3" s="469" t="s">
        <v>27</v>
      </c>
      <c r="G3" s="469"/>
      <c r="H3" s="469"/>
      <c r="I3" s="469"/>
      <c r="J3" s="468"/>
      <c r="K3" s="471"/>
    </row>
    <row r="4" spans="1:12" ht="42.75" x14ac:dyDescent="0.2">
      <c r="A4" s="474"/>
      <c r="B4" s="43" t="s">
        <v>10</v>
      </c>
      <c r="C4" s="44" t="s">
        <v>24</v>
      </c>
      <c r="D4" s="477"/>
      <c r="E4" s="478"/>
      <c r="F4" s="45" t="s">
        <v>28</v>
      </c>
      <c r="G4" s="46" t="s">
        <v>29</v>
      </c>
      <c r="H4" s="47" t="s">
        <v>30</v>
      </c>
      <c r="I4" s="47" t="s">
        <v>31</v>
      </c>
      <c r="J4" s="47" t="s">
        <v>32</v>
      </c>
      <c r="K4" s="472"/>
    </row>
    <row r="5" spans="1:12" s="402" customFormat="1" ht="19.5" customHeight="1" x14ac:dyDescent="0.25">
      <c r="A5" s="395" t="s">
        <v>9</v>
      </c>
      <c r="B5" s="396">
        <v>14</v>
      </c>
      <c r="C5" s="396">
        <v>2</v>
      </c>
      <c r="D5" s="479">
        <v>2</v>
      </c>
      <c r="E5" s="480"/>
      <c r="F5" s="397">
        <v>7897185000</v>
      </c>
      <c r="G5" s="398">
        <v>11618259000</v>
      </c>
      <c r="H5" s="399">
        <v>72600000</v>
      </c>
      <c r="I5" s="400">
        <f>G5+F5</f>
        <v>19515444000</v>
      </c>
      <c r="J5" s="399">
        <f>I5+H5</f>
        <v>19588044000</v>
      </c>
      <c r="K5" s="401"/>
    </row>
    <row r="6" spans="1:12" ht="18.75" customHeight="1" x14ac:dyDescent="0.25">
      <c r="A6" s="48" t="s">
        <v>12</v>
      </c>
      <c r="B6" s="11">
        <v>2</v>
      </c>
      <c r="C6" s="11" t="s">
        <v>242</v>
      </c>
      <c r="D6" s="465">
        <v>2</v>
      </c>
      <c r="E6" s="466"/>
      <c r="F6" s="56">
        <v>1737500000</v>
      </c>
      <c r="H6" s="58">
        <v>320000000</v>
      </c>
      <c r="I6" s="56">
        <v>1737500000</v>
      </c>
      <c r="J6" s="58">
        <f>H6+I6</f>
        <v>2057500000</v>
      </c>
      <c r="K6" s="41"/>
    </row>
    <row r="7" spans="1:12" ht="18" customHeight="1" x14ac:dyDescent="0.25">
      <c r="A7" s="48" t="s">
        <v>19</v>
      </c>
      <c r="B7" s="11">
        <v>10</v>
      </c>
      <c r="C7" s="11" t="s">
        <v>242</v>
      </c>
      <c r="D7" s="465">
        <v>2</v>
      </c>
      <c r="E7" s="466"/>
      <c r="F7" s="59">
        <v>4610540000</v>
      </c>
      <c r="G7" s="50"/>
      <c r="H7" s="58">
        <v>21500000</v>
      </c>
      <c r="I7" s="59">
        <v>4610540000</v>
      </c>
      <c r="J7" s="58">
        <f>F7+H7</f>
        <v>4632040000</v>
      </c>
      <c r="K7" s="41"/>
    </row>
    <row r="8" spans="1:12" ht="18.75" customHeight="1" x14ac:dyDescent="0.2">
      <c r="A8" s="51" t="s">
        <v>25</v>
      </c>
      <c r="B8" s="11"/>
      <c r="C8" s="11"/>
      <c r="D8" s="465"/>
      <c r="E8" s="466"/>
      <c r="F8" s="56">
        <f>SUM(F5:F7)</f>
        <v>14245225000</v>
      </c>
      <c r="G8" s="49">
        <f>SUM(G5:G7)</f>
        <v>11618259000</v>
      </c>
      <c r="H8" s="58">
        <f>SUM(H5:H7)</f>
        <v>414100000</v>
      </c>
      <c r="I8" s="49">
        <f>SUM(I5:I7)</f>
        <v>25863484000</v>
      </c>
      <c r="J8" s="57">
        <f>SUM(J5:J7)</f>
        <v>26277584000</v>
      </c>
      <c r="K8" s="76"/>
      <c r="L8" s="55"/>
    </row>
    <row r="9" spans="1:12" x14ac:dyDescent="0.2">
      <c r="H9" s="3"/>
    </row>
    <row r="10" spans="1:12" ht="15.75" x14ac:dyDescent="0.25">
      <c r="A10" s="85" t="s">
        <v>82</v>
      </c>
      <c r="B10" s="85"/>
      <c r="C10" s="85"/>
      <c r="D10" s="85"/>
    </row>
    <row r="11" spans="1:12" ht="45" x14ac:dyDescent="0.25">
      <c r="A11" s="86" t="s">
        <v>83</v>
      </c>
      <c r="B11" s="87" t="s">
        <v>84</v>
      </c>
      <c r="C11" s="88">
        <v>414100000</v>
      </c>
      <c r="D11" s="89"/>
      <c r="I11" s="55"/>
    </row>
    <row r="12" spans="1:12" ht="45" x14ac:dyDescent="0.25">
      <c r="A12" s="86"/>
      <c r="B12" s="90" t="s">
        <v>85</v>
      </c>
      <c r="C12" s="88">
        <v>25863484000</v>
      </c>
      <c r="D12" s="89"/>
    </row>
    <row r="13" spans="1:12" ht="15" x14ac:dyDescent="0.25">
      <c r="A13" s="86" t="s">
        <v>86</v>
      </c>
      <c r="B13" s="88"/>
      <c r="C13" s="91">
        <f>SUM(C11:C12)</f>
        <v>26277584000</v>
      </c>
      <c r="D13" s="89"/>
      <c r="I13" s="55"/>
    </row>
    <row r="14" spans="1:12" ht="61.5" customHeight="1" x14ac:dyDescent="0.25">
      <c r="A14" s="86" t="s">
        <v>87</v>
      </c>
      <c r="B14" s="88"/>
      <c r="C14" s="91">
        <v>9757151000</v>
      </c>
      <c r="D14" s="89"/>
      <c r="H14" s="4"/>
    </row>
    <row r="15" spans="1:12" ht="45" hidden="1" x14ac:dyDescent="0.25">
      <c r="A15" s="86" t="s">
        <v>87</v>
      </c>
      <c r="B15" s="92"/>
      <c r="C15" s="88"/>
      <c r="D15" s="89"/>
      <c r="H15" s="5"/>
    </row>
    <row r="16" spans="1:12" ht="47.25" x14ac:dyDescent="0.25">
      <c r="A16" s="93" t="s">
        <v>88</v>
      </c>
      <c r="B16" s="94"/>
      <c r="C16" s="403">
        <f>C14+C13</f>
        <v>36034735000</v>
      </c>
      <c r="D16" s="89"/>
      <c r="H16" s="3"/>
    </row>
    <row r="20" spans="9:11" x14ac:dyDescent="0.2">
      <c r="I20" s="54"/>
      <c r="K20" s="55"/>
    </row>
  </sheetData>
  <mergeCells count="10">
    <mergeCell ref="D7:E7"/>
    <mergeCell ref="D8:E8"/>
    <mergeCell ref="B3:C3"/>
    <mergeCell ref="A2:J2"/>
    <mergeCell ref="K2:K4"/>
    <mergeCell ref="A3:A4"/>
    <mergeCell ref="D3:E4"/>
    <mergeCell ref="F3:J3"/>
    <mergeCell ref="D5:E5"/>
    <mergeCell ref="D6:E6"/>
  </mergeCells>
  <pageMargins left="0.25" right="0.25" top="0.75" bottom="0.75" header="0.3" footer="0.3"/>
  <pageSetup scale="5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S96"/>
  <sheetViews>
    <sheetView zoomScale="71" zoomScaleNormal="71" workbookViewId="0">
      <selection activeCell="E12" sqref="E12"/>
    </sheetView>
  </sheetViews>
  <sheetFormatPr defaultRowHeight="12.75" x14ac:dyDescent="0.2"/>
  <cols>
    <col min="1" max="1" width="19.140625" style="180" customWidth="1"/>
    <col min="2" max="2" width="68.5703125" customWidth="1"/>
    <col min="3" max="3" width="21.28515625" customWidth="1"/>
    <col min="4" max="4" width="30" customWidth="1"/>
    <col min="5" max="5" width="31.85546875" customWidth="1"/>
    <col min="6" max="6" width="32.7109375" customWidth="1"/>
    <col min="7" max="7" width="32.140625" customWidth="1"/>
    <col min="8" max="8" width="31" customWidth="1"/>
    <col min="9" max="9" width="30.42578125" customWidth="1"/>
    <col min="10" max="10" width="16.28515625" customWidth="1"/>
    <col min="11" max="11" width="27.42578125" customWidth="1"/>
  </cols>
  <sheetData>
    <row r="2" spans="1:10" s="217" customFormat="1" ht="23.25" x14ac:dyDescent="0.35">
      <c r="A2" s="214"/>
      <c r="B2" s="214"/>
      <c r="C2" s="214"/>
      <c r="D2" s="215" t="s">
        <v>109</v>
      </c>
      <c r="E2" s="216"/>
      <c r="F2" s="216"/>
      <c r="G2" s="216"/>
      <c r="H2" s="214"/>
      <c r="I2" s="214"/>
      <c r="J2" s="214"/>
    </row>
    <row r="3" spans="1:10" s="217" customFormat="1" ht="23.25" x14ac:dyDescent="0.35">
      <c r="A3" s="214"/>
      <c r="B3" s="218"/>
      <c r="C3" s="219"/>
      <c r="D3" s="220" t="s">
        <v>127</v>
      </c>
      <c r="E3" s="218"/>
      <c r="F3" s="218"/>
      <c r="G3" s="218"/>
      <c r="H3" s="218"/>
      <c r="I3" s="218"/>
      <c r="J3" s="214"/>
    </row>
    <row r="4" spans="1:10" s="217" customFormat="1" ht="23.25" x14ac:dyDescent="0.35">
      <c r="A4" s="214"/>
      <c r="B4" s="221"/>
      <c r="C4" s="214"/>
      <c r="D4" s="221"/>
      <c r="E4" s="222" t="s">
        <v>9</v>
      </c>
      <c r="F4" s="221"/>
      <c r="G4" s="221"/>
      <c r="H4" s="221"/>
      <c r="I4" s="221"/>
      <c r="J4" s="214"/>
    </row>
    <row r="5" spans="1:10" s="217" customFormat="1" ht="67.5" x14ac:dyDescent="0.35">
      <c r="A5" s="223" t="s">
        <v>116</v>
      </c>
      <c r="B5" s="224" t="s">
        <v>54</v>
      </c>
      <c r="C5" s="225" t="s">
        <v>41</v>
      </c>
      <c r="D5" s="223" t="s">
        <v>117</v>
      </c>
      <c r="E5" s="225" t="s">
        <v>118</v>
      </c>
      <c r="F5" s="223" t="s">
        <v>119</v>
      </c>
      <c r="G5" s="223" t="s">
        <v>120</v>
      </c>
      <c r="H5" s="223" t="s">
        <v>121</v>
      </c>
      <c r="I5" s="223" t="s">
        <v>122</v>
      </c>
      <c r="J5" s="226" t="s">
        <v>123</v>
      </c>
    </row>
    <row r="6" spans="1:10" s="214" customFormat="1" ht="23.25" x14ac:dyDescent="0.35">
      <c r="A6" s="404">
        <v>1</v>
      </c>
      <c r="B6" s="405" t="s">
        <v>124</v>
      </c>
      <c r="C6" s="406" t="s">
        <v>10</v>
      </c>
      <c r="D6" s="407">
        <v>420000000</v>
      </c>
      <c r="E6" s="239" t="s">
        <v>125</v>
      </c>
      <c r="F6" s="408">
        <f>D6/4</f>
        <v>105000000</v>
      </c>
      <c r="G6" s="408">
        <f>D6/4</f>
        <v>105000000</v>
      </c>
      <c r="H6" s="408">
        <f>D6/4</f>
        <v>105000000</v>
      </c>
      <c r="I6" s="408">
        <f>D6/4</f>
        <v>105000000</v>
      </c>
      <c r="J6" s="409"/>
    </row>
    <row r="7" spans="1:10" s="214" customFormat="1" ht="23.25" x14ac:dyDescent="0.35">
      <c r="A7" s="404">
        <v>2</v>
      </c>
      <c r="B7" s="405" t="s">
        <v>91</v>
      </c>
      <c r="C7" s="406" t="s">
        <v>10</v>
      </c>
      <c r="D7" s="231">
        <v>465500000</v>
      </c>
      <c r="E7" s="239" t="s">
        <v>125</v>
      </c>
      <c r="F7" s="408">
        <f t="shared" ref="F7:F24" si="0">D7/4</f>
        <v>116375000</v>
      </c>
      <c r="G7" s="408">
        <f>D7/4</f>
        <v>116375000</v>
      </c>
      <c r="H7" s="408">
        <f t="shared" ref="H7:H24" si="1">D7/4</f>
        <v>116375000</v>
      </c>
      <c r="I7" s="408">
        <f t="shared" ref="I7:I24" si="2">D7/4</f>
        <v>116375000</v>
      </c>
      <c r="J7" s="409"/>
    </row>
    <row r="8" spans="1:10" s="214" customFormat="1" ht="23.25" x14ac:dyDescent="0.35">
      <c r="A8" s="404">
        <v>3</v>
      </c>
      <c r="B8" s="405" t="s">
        <v>215</v>
      </c>
      <c r="C8" s="406"/>
      <c r="D8" s="231">
        <v>300000000</v>
      </c>
      <c r="E8" s="239" t="s">
        <v>125</v>
      </c>
      <c r="F8" s="410">
        <f>D8/4</f>
        <v>75000000</v>
      </c>
      <c r="G8" s="408">
        <f>D8/4</f>
        <v>75000000</v>
      </c>
      <c r="H8" s="408">
        <f>D8/4</f>
        <v>75000000</v>
      </c>
      <c r="I8" s="408">
        <f>D8/4</f>
        <v>75000000</v>
      </c>
      <c r="J8" s="409"/>
    </row>
    <row r="9" spans="1:10" s="214" customFormat="1" ht="23.25" x14ac:dyDescent="0.35">
      <c r="A9" s="404">
        <v>4</v>
      </c>
      <c r="B9" s="405" t="s">
        <v>191</v>
      </c>
      <c r="C9" s="406" t="s">
        <v>10</v>
      </c>
      <c r="D9" s="231">
        <v>325000000</v>
      </c>
      <c r="E9" s="239" t="s">
        <v>125</v>
      </c>
      <c r="F9" s="408">
        <f t="shared" si="0"/>
        <v>81250000</v>
      </c>
      <c r="G9" s="408">
        <f t="shared" ref="G9:G24" si="3">D9/4</f>
        <v>81250000</v>
      </c>
      <c r="H9" s="408">
        <f t="shared" si="1"/>
        <v>81250000</v>
      </c>
      <c r="I9" s="408">
        <f t="shared" si="2"/>
        <v>81250000</v>
      </c>
      <c r="J9" s="409"/>
    </row>
    <row r="10" spans="1:10" s="232" customFormat="1" ht="23.25" x14ac:dyDescent="0.35">
      <c r="A10" s="404">
        <v>5</v>
      </c>
      <c r="B10" s="405" t="s">
        <v>206</v>
      </c>
      <c r="C10" s="406" t="s">
        <v>10</v>
      </c>
      <c r="D10" s="231">
        <v>232000000</v>
      </c>
      <c r="E10" s="239" t="s">
        <v>125</v>
      </c>
      <c r="F10" s="408">
        <f t="shared" si="0"/>
        <v>58000000</v>
      </c>
      <c r="G10" s="408">
        <f t="shared" si="3"/>
        <v>58000000</v>
      </c>
      <c r="H10" s="408">
        <f t="shared" si="1"/>
        <v>58000000</v>
      </c>
      <c r="I10" s="408">
        <f t="shared" si="2"/>
        <v>58000000</v>
      </c>
      <c r="J10" s="411"/>
    </row>
    <row r="11" spans="1:10" s="232" customFormat="1" ht="23.25" x14ac:dyDescent="0.35">
      <c r="A11" s="404">
        <v>6</v>
      </c>
      <c r="B11" s="405" t="s">
        <v>204</v>
      </c>
      <c r="C11" s="406" t="s">
        <v>10</v>
      </c>
      <c r="D11" s="231">
        <v>144000000</v>
      </c>
      <c r="E11" s="239" t="s">
        <v>125</v>
      </c>
      <c r="F11" s="408">
        <f t="shared" si="0"/>
        <v>36000000</v>
      </c>
      <c r="G11" s="408">
        <f t="shared" si="3"/>
        <v>36000000</v>
      </c>
      <c r="H11" s="408">
        <f t="shared" si="1"/>
        <v>36000000</v>
      </c>
      <c r="I11" s="408">
        <f t="shared" si="2"/>
        <v>36000000</v>
      </c>
      <c r="J11" s="411"/>
    </row>
    <row r="12" spans="1:10" s="232" customFormat="1" ht="23.25" x14ac:dyDescent="0.35">
      <c r="A12" s="404">
        <v>7</v>
      </c>
      <c r="B12" s="405" t="s">
        <v>141</v>
      </c>
      <c r="C12" s="406" t="s">
        <v>10</v>
      </c>
      <c r="D12" s="231">
        <v>5812540000</v>
      </c>
      <c r="E12" s="239" t="s">
        <v>125</v>
      </c>
      <c r="F12" s="408">
        <f t="shared" si="0"/>
        <v>1453135000</v>
      </c>
      <c r="G12" s="408">
        <f t="shared" si="3"/>
        <v>1453135000</v>
      </c>
      <c r="H12" s="408">
        <f t="shared" si="1"/>
        <v>1453135000</v>
      </c>
      <c r="I12" s="408">
        <f t="shared" si="2"/>
        <v>1453135000</v>
      </c>
      <c r="J12" s="411"/>
    </row>
    <row r="13" spans="1:10" s="232" customFormat="1" ht="23.25" x14ac:dyDescent="0.35">
      <c r="A13" s="404">
        <v>8</v>
      </c>
      <c r="B13" s="405" t="s">
        <v>134</v>
      </c>
      <c r="C13" s="406" t="s">
        <v>10</v>
      </c>
      <c r="D13" s="231">
        <v>786600000</v>
      </c>
      <c r="E13" s="239" t="s">
        <v>125</v>
      </c>
      <c r="F13" s="408">
        <f t="shared" si="0"/>
        <v>196650000</v>
      </c>
      <c r="G13" s="408">
        <f t="shared" si="3"/>
        <v>196650000</v>
      </c>
      <c r="H13" s="408">
        <f t="shared" si="1"/>
        <v>196650000</v>
      </c>
      <c r="I13" s="408">
        <f t="shared" si="2"/>
        <v>196650000</v>
      </c>
      <c r="J13" s="411"/>
    </row>
    <row r="14" spans="1:10" s="214" customFormat="1" ht="23.25" x14ac:dyDescent="0.35">
      <c r="A14" s="404">
        <v>9</v>
      </c>
      <c r="B14" s="405" t="s">
        <v>161</v>
      </c>
      <c r="C14" s="406" t="s">
        <v>10</v>
      </c>
      <c r="D14" s="412">
        <v>301500000</v>
      </c>
      <c r="E14" s="239" t="s">
        <v>125</v>
      </c>
      <c r="F14" s="408">
        <f t="shared" si="0"/>
        <v>75375000</v>
      </c>
      <c r="G14" s="408">
        <f t="shared" si="3"/>
        <v>75375000</v>
      </c>
      <c r="H14" s="408">
        <f t="shared" si="1"/>
        <v>75375000</v>
      </c>
      <c r="I14" s="408">
        <f t="shared" si="2"/>
        <v>75375000</v>
      </c>
      <c r="J14" s="409"/>
    </row>
    <row r="15" spans="1:10" s="232" customFormat="1" ht="23.25" x14ac:dyDescent="0.35">
      <c r="A15" s="404">
        <v>10</v>
      </c>
      <c r="B15" s="405" t="s">
        <v>136</v>
      </c>
      <c r="C15" s="406" t="s">
        <v>10</v>
      </c>
      <c r="D15" s="231">
        <v>2600000</v>
      </c>
      <c r="E15" s="239" t="s">
        <v>125</v>
      </c>
      <c r="F15" s="408">
        <f t="shared" si="0"/>
        <v>650000</v>
      </c>
      <c r="G15" s="408">
        <f t="shared" si="3"/>
        <v>650000</v>
      </c>
      <c r="H15" s="408">
        <f t="shared" si="1"/>
        <v>650000</v>
      </c>
      <c r="I15" s="408">
        <f t="shared" si="2"/>
        <v>650000</v>
      </c>
      <c r="J15" s="411"/>
    </row>
    <row r="16" spans="1:10" s="232" customFormat="1" ht="23.25" x14ac:dyDescent="0.35">
      <c r="A16" s="404">
        <v>11</v>
      </c>
      <c r="B16" s="405" t="s">
        <v>138</v>
      </c>
      <c r="C16" s="406" t="s">
        <v>10</v>
      </c>
      <c r="D16" s="231">
        <v>221000000</v>
      </c>
      <c r="E16" s="239" t="s">
        <v>125</v>
      </c>
      <c r="F16" s="408">
        <f t="shared" si="0"/>
        <v>55250000</v>
      </c>
      <c r="G16" s="408">
        <f t="shared" si="3"/>
        <v>55250000</v>
      </c>
      <c r="H16" s="408">
        <f t="shared" si="1"/>
        <v>55250000</v>
      </c>
      <c r="I16" s="408">
        <f t="shared" si="2"/>
        <v>55250000</v>
      </c>
      <c r="J16" s="411"/>
    </row>
    <row r="17" spans="1:19" s="214" customFormat="1" ht="20.25" customHeight="1" x14ac:dyDescent="0.35">
      <c r="A17" s="404">
        <v>12</v>
      </c>
      <c r="B17" s="413" t="s">
        <v>152</v>
      </c>
      <c r="C17" s="406" t="s">
        <v>10</v>
      </c>
      <c r="D17" s="231">
        <v>550000000</v>
      </c>
      <c r="E17" s="239" t="s">
        <v>125</v>
      </c>
      <c r="F17" s="408">
        <f t="shared" si="0"/>
        <v>137500000</v>
      </c>
      <c r="G17" s="408">
        <f t="shared" si="3"/>
        <v>137500000</v>
      </c>
      <c r="H17" s="408">
        <f t="shared" si="1"/>
        <v>137500000</v>
      </c>
      <c r="I17" s="408">
        <f t="shared" si="2"/>
        <v>137500000</v>
      </c>
      <c r="J17" s="409"/>
    </row>
    <row r="18" spans="1:19" s="214" customFormat="1" ht="23.25" x14ac:dyDescent="0.35">
      <c r="A18" s="404">
        <v>13</v>
      </c>
      <c r="B18" s="405" t="s">
        <v>155</v>
      </c>
      <c r="C18" s="406" t="s">
        <v>10</v>
      </c>
      <c r="D18" s="410">
        <v>5805719000.000001</v>
      </c>
      <c r="E18" s="239" t="s">
        <v>125</v>
      </c>
      <c r="F18" s="408">
        <f t="shared" si="0"/>
        <v>1451429750.0000002</v>
      </c>
      <c r="G18" s="408">
        <f t="shared" si="3"/>
        <v>1451429750.0000002</v>
      </c>
      <c r="H18" s="408">
        <f t="shared" si="1"/>
        <v>1451429750.0000002</v>
      </c>
      <c r="I18" s="408">
        <f t="shared" si="2"/>
        <v>1451429750.0000002</v>
      </c>
      <c r="J18" s="409"/>
    </row>
    <row r="19" spans="1:19" s="214" customFormat="1" ht="27.75" customHeight="1" x14ac:dyDescent="0.35">
      <c r="A19" s="404">
        <v>14</v>
      </c>
      <c r="B19" s="414" t="s">
        <v>200</v>
      </c>
      <c r="C19" s="406" t="s">
        <v>10</v>
      </c>
      <c r="D19" s="412">
        <v>345000000</v>
      </c>
      <c r="E19" s="239" t="s">
        <v>125</v>
      </c>
      <c r="F19" s="408">
        <f t="shared" si="0"/>
        <v>86250000</v>
      </c>
      <c r="G19" s="408">
        <f t="shared" si="3"/>
        <v>86250000</v>
      </c>
      <c r="H19" s="408">
        <f t="shared" si="1"/>
        <v>86250000</v>
      </c>
      <c r="I19" s="408">
        <f t="shared" si="2"/>
        <v>86250000</v>
      </c>
      <c r="J19" s="409"/>
    </row>
    <row r="20" spans="1:19" s="214" customFormat="1" ht="23.25" x14ac:dyDescent="0.35">
      <c r="A20" s="404">
        <v>15</v>
      </c>
      <c r="B20" s="415" t="s">
        <v>166</v>
      </c>
      <c r="C20" s="406" t="s">
        <v>10</v>
      </c>
      <c r="D20" s="412">
        <v>1404000000</v>
      </c>
      <c r="E20" s="239" t="s">
        <v>125</v>
      </c>
      <c r="F20" s="408">
        <f t="shared" si="0"/>
        <v>351000000</v>
      </c>
      <c r="G20" s="408">
        <f t="shared" si="3"/>
        <v>351000000</v>
      </c>
      <c r="H20" s="408">
        <f t="shared" si="1"/>
        <v>351000000</v>
      </c>
      <c r="I20" s="408">
        <f t="shared" si="2"/>
        <v>351000000</v>
      </c>
      <c r="J20" s="409"/>
    </row>
    <row r="21" spans="1:19" s="214" customFormat="1" ht="23.25" x14ac:dyDescent="0.35">
      <c r="A21" s="404">
        <v>16</v>
      </c>
      <c r="B21" s="405" t="s">
        <v>195</v>
      </c>
      <c r="C21" s="406" t="s">
        <v>207</v>
      </c>
      <c r="D21" s="410">
        <v>70000000</v>
      </c>
      <c r="E21" s="239" t="s">
        <v>125</v>
      </c>
      <c r="F21" s="408">
        <f t="shared" si="0"/>
        <v>17500000</v>
      </c>
      <c r="G21" s="408">
        <f t="shared" si="3"/>
        <v>17500000</v>
      </c>
      <c r="H21" s="408">
        <f t="shared" si="1"/>
        <v>17500000</v>
      </c>
      <c r="I21" s="408">
        <f t="shared" si="2"/>
        <v>17500000</v>
      </c>
      <c r="J21" s="409"/>
      <c r="S21" s="238"/>
    </row>
    <row r="22" spans="1:19" s="214" customFormat="1" ht="23.25" x14ac:dyDescent="0.35">
      <c r="A22" s="404">
        <v>17</v>
      </c>
      <c r="B22" s="405" t="s">
        <v>167</v>
      </c>
      <c r="C22" s="406" t="s">
        <v>10</v>
      </c>
      <c r="D22" s="412">
        <v>2204750000</v>
      </c>
      <c r="E22" s="239" t="s">
        <v>125</v>
      </c>
      <c r="F22" s="408">
        <f t="shared" si="0"/>
        <v>551187500</v>
      </c>
      <c r="G22" s="408">
        <f t="shared" si="3"/>
        <v>551187500</v>
      </c>
      <c r="H22" s="408">
        <f t="shared" si="1"/>
        <v>551187500</v>
      </c>
      <c r="I22" s="408">
        <f t="shared" si="2"/>
        <v>551187500</v>
      </c>
      <c r="J22" s="409"/>
    </row>
    <row r="23" spans="1:19" s="214" customFormat="1" ht="23.25" x14ac:dyDescent="0.35">
      <c r="A23" s="404">
        <v>18</v>
      </c>
      <c r="B23" s="405" t="s">
        <v>168</v>
      </c>
      <c r="C23" s="406" t="s">
        <v>10</v>
      </c>
      <c r="D23" s="412">
        <v>197600000</v>
      </c>
      <c r="E23" s="239" t="s">
        <v>125</v>
      </c>
      <c r="F23" s="408">
        <f t="shared" si="0"/>
        <v>49400000</v>
      </c>
      <c r="G23" s="408">
        <f t="shared" si="3"/>
        <v>49400000</v>
      </c>
      <c r="H23" s="408">
        <f t="shared" si="1"/>
        <v>49400000</v>
      </c>
      <c r="I23" s="408">
        <f t="shared" si="2"/>
        <v>49400000</v>
      </c>
      <c r="J23" s="409"/>
    </row>
    <row r="24" spans="1:19" s="214" customFormat="1" ht="23.25" x14ac:dyDescent="0.35">
      <c r="A24" s="239"/>
      <c r="B24" s="405"/>
      <c r="C24" s="239"/>
      <c r="D24" s="240">
        <f>SUM(D6:D23)</f>
        <v>19587809000</v>
      </c>
      <c r="E24" s="239" t="s">
        <v>125</v>
      </c>
      <c r="F24" s="416">
        <f t="shared" si="0"/>
        <v>4896952250</v>
      </c>
      <c r="G24" s="416">
        <f t="shared" si="3"/>
        <v>4896952250</v>
      </c>
      <c r="H24" s="416">
        <f t="shared" si="1"/>
        <v>4896952250</v>
      </c>
      <c r="I24" s="416">
        <f t="shared" si="2"/>
        <v>4896952250</v>
      </c>
      <c r="J24" s="409"/>
    </row>
    <row r="25" spans="1:19" s="214" customFormat="1" ht="23.25" x14ac:dyDescent="0.35">
      <c r="A25" s="229"/>
      <c r="B25" s="228"/>
      <c r="C25" s="241"/>
      <c r="D25" s="228"/>
      <c r="E25" s="242" t="s">
        <v>12</v>
      </c>
      <c r="F25" s="243"/>
      <c r="G25" s="243"/>
      <c r="H25" s="243"/>
      <c r="I25" s="243"/>
      <c r="J25" s="244"/>
    </row>
    <row r="26" spans="1:19" s="214" customFormat="1" ht="23.25" x14ac:dyDescent="0.35">
      <c r="A26" s="229">
        <v>1</v>
      </c>
      <c r="B26" s="228" t="s">
        <v>164</v>
      </c>
      <c r="C26" s="229" t="s">
        <v>10</v>
      </c>
      <c r="D26" s="236">
        <v>1500000000</v>
      </c>
      <c r="E26" s="229" t="s">
        <v>125</v>
      </c>
      <c r="F26" s="245">
        <f>D26/4</f>
        <v>375000000</v>
      </c>
      <c r="G26" s="245">
        <f>D26/4</f>
        <v>375000000</v>
      </c>
      <c r="H26" s="245">
        <f>D26/4</f>
        <v>375000000</v>
      </c>
      <c r="I26" s="245">
        <f>D26/4</f>
        <v>375000000</v>
      </c>
      <c r="J26" s="244"/>
    </row>
    <row r="27" spans="1:19" s="214" customFormat="1" ht="23.25" x14ac:dyDescent="0.35">
      <c r="A27" s="229">
        <v>2</v>
      </c>
      <c r="B27" s="228" t="s">
        <v>201</v>
      </c>
      <c r="C27" s="229" t="s">
        <v>10</v>
      </c>
      <c r="D27" s="236">
        <v>237500000</v>
      </c>
      <c r="E27" s="229" t="s">
        <v>125</v>
      </c>
      <c r="F27" s="245">
        <f>D27/2</f>
        <v>118750000</v>
      </c>
      <c r="G27" s="245"/>
      <c r="H27" s="245">
        <f>D27/2</f>
        <v>118750000</v>
      </c>
      <c r="I27" s="243"/>
      <c r="J27" s="244"/>
    </row>
    <row r="28" spans="1:19" s="214" customFormat="1" ht="46.5" x14ac:dyDescent="0.35">
      <c r="A28" s="229">
        <v>3</v>
      </c>
      <c r="B28" s="235" t="s">
        <v>173</v>
      </c>
      <c r="C28" s="229" t="s">
        <v>10</v>
      </c>
      <c r="D28" s="236">
        <v>150000000</v>
      </c>
      <c r="E28" s="229" t="s">
        <v>125</v>
      </c>
      <c r="F28" s="245">
        <f>D28/2</f>
        <v>75000000</v>
      </c>
      <c r="G28" s="245">
        <f>D28/2</f>
        <v>75000000</v>
      </c>
      <c r="H28" s="230"/>
      <c r="I28" s="243"/>
      <c r="J28" s="244"/>
    </row>
    <row r="29" spans="1:19" s="214" customFormat="1" ht="23.25" x14ac:dyDescent="0.35">
      <c r="A29" s="229">
        <v>4</v>
      </c>
      <c r="B29" s="237" t="s">
        <v>144</v>
      </c>
      <c r="C29" s="229" t="s">
        <v>10</v>
      </c>
      <c r="D29" s="231">
        <v>170000000</v>
      </c>
      <c r="E29" s="229" t="s">
        <v>125</v>
      </c>
      <c r="F29" s="245">
        <f>D29/2</f>
        <v>85000000</v>
      </c>
      <c r="G29" s="245"/>
      <c r="H29" s="283">
        <f>D29/2</f>
        <v>85000000</v>
      </c>
      <c r="I29" s="243"/>
      <c r="J29" s="244"/>
    </row>
    <row r="30" spans="1:19" s="214" customFormat="1" ht="23.25" x14ac:dyDescent="0.35">
      <c r="A30" s="228"/>
      <c r="B30" s="228"/>
      <c r="C30" s="228"/>
      <c r="D30" s="246">
        <f>SUM(D26:D29)</f>
        <v>2057500000</v>
      </c>
      <c r="E30" s="229" t="s">
        <v>125</v>
      </c>
      <c r="F30" s="243">
        <f>SUM(F26:F29)</f>
        <v>653750000</v>
      </c>
      <c r="G30" s="246">
        <f>SUM(G26:G28)</f>
        <v>450000000</v>
      </c>
      <c r="H30" s="246">
        <f>SUM(H26:H29)</f>
        <v>578750000</v>
      </c>
      <c r="I30" s="243">
        <f>I26</f>
        <v>375000000</v>
      </c>
      <c r="J30" s="244"/>
    </row>
    <row r="31" spans="1:19" s="214" customFormat="1" ht="23.25" x14ac:dyDescent="0.35">
      <c r="A31" s="228"/>
      <c r="B31" s="228"/>
      <c r="C31" s="228"/>
      <c r="D31" s="246"/>
      <c r="E31" s="242" t="s">
        <v>126</v>
      </c>
      <c r="F31" s="246"/>
      <c r="G31" s="246"/>
      <c r="H31" s="246"/>
      <c r="I31" s="246"/>
      <c r="J31" s="244"/>
    </row>
    <row r="32" spans="1:19" s="214" customFormat="1" ht="23.25" x14ac:dyDescent="0.35">
      <c r="A32" s="229">
        <v>1</v>
      </c>
      <c r="B32" s="228" t="s">
        <v>196</v>
      </c>
      <c r="C32" s="229" t="s">
        <v>10</v>
      </c>
      <c r="D32" s="236">
        <v>500000000.00000006</v>
      </c>
      <c r="E32" s="229" t="s">
        <v>125</v>
      </c>
      <c r="F32" s="236">
        <f>D32/4</f>
        <v>125000000.00000001</v>
      </c>
      <c r="G32" s="236">
        <f>D32/4</f>
        <v>125000000.00000001</v>
      </c>
      <c r="H32" s="236">
        <f>D32/4</f>
        <v>125000000.00000001</v>
      </c>
      <c r="I32" s="236">
        <f>D32/4</f>
        <v>125000000.00000001</v>
      </c>
      <c r="J32" s="244"/>
    </row>
    <row r="33" spans="1:10" s="214" customFormat="1" ht="23.25" x14ac:dyDescent="0.35">
      <c r="A33" s="229">
        <v>2</v>
      </c>
      <c r="B33" s="228" t="s">
        <v>170</v>
      </c>
      <c r="C33" s="229" t="s">
        <v>207</v>
      </c>
      <c r="D33" s="236">
        <v>6500000.0000000009</v>
      </c>
      <c r="E33" s="229" t="s">
        <v>125</v>
      </c>
      <c r="F33" s="236">
        <f>D33/4</f>
        <v>1625000.0000000002</v>
      </c>
      <c r="G33" s="236">
        <f>D33/4</f>
        <v>1625000.0000000002</v>
      </c>
      <c r="H33" s="236">
        <f>D33/4</f>
        <v>1625000.0000000002</v>
      </c>
      <c r="I33" s="236">
        <f>D33/4</f>
        <v>1625000.0000000002</v>
      </c>
      <c r="J33" s="241"/>
    </row>
    <row r="34" spans="1:10" s="214" customFormat="1" ht="46.5" x14ac:dyDescent="0.35">
      <c r="A34" s="229">
        <v>3</v>
      </c>
      <c r="B34" s="235" t="s">
        <v>171</v>
      </c>
      <c r="C34" s="229" t="s">
        <v>10</v>
      </c>
      <c r="D34" s="236">
        <v>295825000</v>
      </c>
      <c r="E34" s="229" t="s">
        <v>125</v>
      </c>
      <c r="F34" s="236">
        <f>D34/4</f>
        <v>73956250</v>
      </c>
      <c r="G34" s="236">
        <f>D34/4</f>
        <v>73956250</v>
      </c>
      <c r="H34" s="236">
        <f>D34/4</f>
        <v>73956250</v>
      </c>
      <c r="I34" s="236">
        <f>D34/4</f>
        <v>73956250</v>
      </c>
      <c r="J34" s="241"/>
    </row>
    <row r="35" spans="1:10" s="214" customFormat="1" ht="23.25" x14ac:dyDescent="0.35">
      <c r="A35" s="229">
        <v>4</v>
      </c>
      <c r="B35" s="228" t="s">
        <v>169</v>
      </c>
      <c r="C35" s="229"/>
      <c r="D35" s="231">
        <v>1016755000</v>
      </c>
      <c r="E35" s="229" t="s">
        <v>125</v>
      </c>
      <c r="F35" s="236">
        <f>D35/4</f>
        <v>254188750</v>
      </c>
      <c r="G35" s="236">
        <f>'PDF &amp; NPDF'!D35/4</f>
        <v>254188750</v>
      </c>
      <c r="H35" s="236">
        <f>D35/4</f>
        <v>254188750</v>
      </c>
      <c r="I35" s="236">
        <f>D35/4</f>
        <v>254188750</v>
      </c>
      <c r="J35" s="241"/>
    </row>
    <row r="36" spans="1:10" s="214" customFormat="1" ht="23.25" x14ac:dyDescent="0.35">
      <c r="A36" s="229">
        <v>5</v>
      </c>
      <c r="B36" s="228" t="s">
        <v>203</v>
      </c>
      <c r="C36" s="229" t="s">
        <v>10</v>
      </c>
      <c r="D36" s="236">
        <v>829360000</v>
      </c>
      <c r="E36" s="229" t="s">
        <v>125</v>
      </c>
      <c r="F36" s="236">
        <f>D36/4</f>
        <v>207340000</v>
      </c>
      <c r="G36" s="236">
        <f>D36/4</f>
        <v>207340000</v>
      </c>
      <c r="H36" s="236">
        <f>D36/4</f>
        <v>207340000</v>
      </c>
      <c r="I36" s="236">
        <f>D36/4</f>
        <v>207340000</v>
      </c>
      <c r="J36" s="241"/>
    </row>
    <row r="37" spans="1:10" s="214" customFormat="1" ht="93" x14ac:dyDescent="0.35">
      <c r="A37" s="229">
        <v>6</v>
      </c>
      <c r="B37" s="235" t="s">
        <v>193</v>
      </c>
      <c r="C37" s="229" t="s">
        <v>10</v>
      </c>
      <c r="D37" s="236">
        <v>125000000</v>
      </c>
      <c r="E37" s="229" t="s">
        <v>125</v>
      </c>
      <c r="F37" s="236">
        <v>125000000</v>
      </c>
      <c r="G37" s="236"/>
      <c r="H37" s="236"/>
      <c r="I37" s="247">
        <f t="shared" ref="I37" ca="1" si="4">I37:I48=D37/4</f>
        <v>0</v>
      </c>
      <c r="J37" s="241"/>
    </row>
    <row r="38" spans="1:10" s="214" customFormat="1" ht="46.5" x14ac:dyDescent="0.35">
      <c r="A38" s="227">
        <v>7</v>
      </c>
      <c r="B38" s="235" t="s">
        <v>159</v>
      </c>
      <c r="C38" s="233" t="s">
        <v>10</v>
      </c>
      <c r="D38" s="234">
        <v>300000000</v>
      </c>
      <c r="E38" s="229" t="s">
        <v>125</v>
      </c>
      <c r="F38" s="236"/>
      <c r="G38" s="234">
        <v>300000000</v>
      </c>
      <c r="H38" s="236"/>
      <c r="I38" s="247"/>
      <c r="J38" s="241"/>
    </row>
    <row r="39" spans="1:10" s="214" customFormat="1" ht="23.25" x14ac:dyDescent="0.35">
      <c r="A39" s="227">
        <v>8</v>
      </c>
      <c r="B39" s="228" t="s">
        <v>135</v>
      </c>
      <c r="C39" s="233" t="s">
        <v>10</v>
      </c>
      <c r="D39" s="231">
        <v>180000000</v>
      </c>
      <c r="E39" s="229" t="s">
        <v>125</v>
      </c>
      <c r="F39" s="231">
        <v>180000000</v>
      </c>
      <c r="G39" s="236"/>
      <c r="H39" s="236"/>
      <c r="I39" s="247"/>
      <c r="J39" s="241"/>
    </row>
    <row r="40" spans="1:10" s="214" customFormat="1" ht="46.5" x14ac:dyDescent="0.35">
      <c r="A40" s="227">
        <v>9</v>
      </c>
      <c r="B40" s="235" t="s">
        <v>162</v>
      </c>
      <c r="C40" s="233" t="s">
        <v>10</v>
      </c>
      <c r="D40" s="234">
        <v>138600000.00000003</v>
      </c>
      <c r="E40" s="229" t="s">
        <v>125</v>
      </c>
      <c r="F40" s="236"/>
      <c r="G40" s="234">
        <v>138600000.00000003</v>
      </c>
      <c r="H40" s="236"/>
      <c r="I40" s="247"/>
      <c r="J40" s="241"/>
    </row>
    <row r="41" spans="1:10" s="214" customFormat="1" ht="23.25" x14ac:dyDescent="0.35">
      <c r="A41" s="227">
        <v>10</v>
      </c>
      <c r="B41" s="228" t="s">
        <v>149</v>
      </c>
      <c r="C41" s="233" t="s">
        <v>10</v>
      </c>
      <c r="D41" s="231">
        <v>378500000</v>
      </c>
      <c r="E41" s="229" t="s">
        <v>125</v>
      </c>
      <c r="F41" s="236">
        <f>D41/4</f>
        <v>94625000</v>
      </c>
      <c r="G41" s="236">
        <f>D41/4</f>
        <v>94625000</v>
      </c>
      <c r="H41" s="236">
        <f>D41/4</f>
        <v>94625000</v>
      </c>
      <c r="I41" s="236">
        <f>D41/4</f>
        <v>94625000</v>
      </c>
      <c r="J41" s="241"/>
    </row>
    <row r="42" spans="1:10" s="214" customFormat="1" ht="23.25" x14ac:dyDescent="0.35">
      <c r="A42" s="227">
        <v>11</v>
      </c>
      <c r="B42" s="228" t="s">
        <v>194</v>
      </c>
      <c r="C42" s="233" t="s">
        <v>10</v>
      </c>
      <c r="D42" s="236">
        <v>840000000</v>
      </c>
      <c r="E42" s="229" t="s">
        <v>125</v>
      </c>
      <c r="F42" s="236">
        <f>D42/4</f>
        <v>210000000</v>
      </c>
      <c r="G42" s="236">
        <f>D42/4</f>
        <v>210000000</v>
      </c>
      <c r="H42" s="236">
        <f>D42/4</f>
        <v>210000000</v>
      </c>
      <c r="I42" s="264">
        <f>D42/4</f>
        <v>210000000</v>
      </c>
      <c r="J42" s="241"/>
    </row>
    <row r="43" spans="1:10" s="214" customFormat="1" ht="23.25" x14ac:dyDescent="0.35">
      <c r="A43" s="227">
        <v>12</v>
      </c>
      <c r="B43" s="228" t="s">
        <v>150</v>
      </c>
      <c r="C43" s="230" t="s">
        <v>10</v>
      </c>
      <c r="D43" s="231">
        <v>15000000.000000002</v>
      </c>
      <c r="E43" s="229" t="s">
        <v>125</v>
      </c>
      <c r="F43" s="231">
        <v>15000000.000000002</v>
      </c>
      <c r="G43" s="236"/>
      <c r="H43" s="264"/>
      <c r="I43" s="247">
        <f ca="1">SUM(I32:I42)</f>
        <v>0</v>
      </c>
      <c r="J43" s="241"/>
    </row>
    <row r="44" spans="1:10" s="214" customFormat="1" ht="23.25" x14ac:dyDescent="0.35">
      <c r="A44" s="248"/>
      <c r="B44" s="228"/>
      <c r="C44" s="228"/>
      <c r="D44" s="249">
        <f>SUM(D32:D43)</f>
        <v>4625540000</v>
      </c>
      <c r="E44" s="229" t="s">
        <v>125</v>
      </c>
      <c r="F44" s="250">
        <f>SUM(F32:F43)</f>
        <v>1286735000</v>
      </c>
      <c r="G44" s="246">
        <f>G42+G41+G40+G38+G36+G35+G34+G33+G32</f>
        <v>1405335000</v>
      </c>
      <c r="H44" s="246">
        <f>H42+H41+H36+H35+H34+H33+H32</f>
        <v>966735000</v>
      </c>
      <c r="I44" s="246">
        <f>I42+I41+I36+I35+I34+I33+I32</f>
        <v>966735000</v>
      </c>
      <c r="J44" s="251"/>
    </row>
    <row r="45" spans="1:10" s="214" customFormat="1" ht="23.25" x14ac:dyDescent="0.35">
      <c r="A45" s="248"/>
      <c r="B45" s="228"/>
      <c r="C45" s="228"/>
      <c r="D45" s="481" t="s">
        <v>221</v>
      </c>
      <c r="E45" s="482"/>
      <c r="F45" s="482"/>
      <c r="G45" s="266"/>
      <c r="H45" s="250"/>
      <c r="I45" s="250"/>
      <c r="J45" s="251"/>
    </row>
    <row r="46" spans="1:10" s="214" customFormat="1" ht="20.100000000000001" customHeight="1" x14ac:dyDescent="0.35">
      <c r="A46" s="252">
        <v>1</v>
      </c>
      <c r="B46" s="228" t="s">
        <v>176</v>
      </c>
      <c r="C46" s="253"/>
      <c r="D46" s="353">
        <v>35030000</v>
      </c>
      <c r="E46" s="229" t="s">
        <v>125</v>
      </c>
      <c r="F46" s="353">
        <v>35030000</v>
      </c>
      <c r="G46" s="254"/>
      <c r="H46" s="254"/>
      <c r="I46" s="254"/>
      <c r="J46" s="255"/>
    </row>
    <row r="47" spans="1:10" s="214" customFormat="1" ht="23.25" x14ac:dyDescent="0.35">
      <c r="A47" s="252">
        <v>2</v>
      </c>
      <c r="B47" s="228" t="s">
        <v>158</v>
      </c>
      <c r="C47" s="253"/>
      <c r="D47" s="234">
        <v>224000000</v>
      </c>
      <c r="E47" s="229" t="s">
        <v>125</v>
      </c>
      <c r="F47" s="347">
        <f>D47/2</f>
        <v>112000000</v>
      </c>
      <c r="G47" s="348"/>
      <c r="H47" s="348">
        <f>D47/2</f>
        <v>112000000</v>
      </c>
      <c r="I47" s="348"/>
      <c r="J47" s="255"/>
    </row>
    <row r="48" spans="1:10" s="214" customFormat="1" ht="23.25" x14ac:dyDescent="0.35">
      <c r="A48" s="252">
        <v>3</v>
      </c>
      <c r="B48" s="228" t="s">
        <v>197</v>
      </c>
      <c r="C48" s="253"/>
      <c r="D48" s="234">
        <v>42000000</v>
      </c>
      <c r="E48" s="229" t="s">
        <v>125</v>
      </c>
      <c r="F48" s="347">
        <f>D48/4</f>
        <v>10500000</v>
      </c>
      <c r="G48" s="348">
        <f>D48/4</f>
        <v>10500000</v>
      </c>
      <c r="H48" s="348">
        <f>D48/4</f>
        <v>10500000</v>
      </c>
      <c r="I48" s="348">
        <f>D48/4</f>
        <v>10500000</v>
      </c>
      <c r="J48" s="255"/>
    </row>
    <row r="49" spans="1:10" s="214" customFormat="1" ht="69.75" x14ac:dyDescent="0.35">
      <c r="A49" s="252">
        <v>4</v>
      </c>
      <c r="B49" s="235" t="s">
        <v>174</v>
      </c>
      <c r="C49" s="256"/>
      <c r="D49" s="236">
        <v>5826159452.8000031</v>
      </c>
      <c r="E49" s="229" t="s">
        <v>125</v>
      </c>
      <c r="F49" s="345">
        <f>D49/4</f>
        <v>1456539863.2000008</v>
      </c>
      <c r="G49" s="345">
        <f>D49/4</f>
        <v>1456539863.2000008</v>
      </c>
      <c r="H49" s="345">
        <f>D49/4</f>
        <v>1456539863.2000008</v>
      </c>
      <c r="I49" s="345">
        <f>D49/4</f>
        <v>1456539863.2000008</v>
      </c>
      <c r="J49" s="258"/>
    </row>
    <row r="50" spans="1:10" s="214" customFormat="1" ht="23.25" x14ac:dyDescent="0.35">
      <c r="A50" s="252">
        <v>5</v>
      </c>
      <c r="B50" s="228" t="s">
        <v>137</v>
      </c>
      <c r="C50" s="256"/>
      <c r="D50" s="231">
        <v>4100000.0000000005</v>
      </c>
      <c r="E50" s="229" t="s">
        <v>125</v>
      </c>
      <c r="F50" s="231">
        <v>4100000.0000000005</v>
      </c>
      <c r="G50" s="257"/>
      <c r="H50" s="257"/>
      <c r="I50" s="257"/>
      <c r="J50" s="258"/>
    </row>
    <row r="51" spans="1:10" s="214" customFormat="1" ht="23.25" x14ac:dyDescent="0.35">
      <c r="A51" s="252">
        <v>6</v>
      </c>
      <c r="B51" s="228" t="s">
        <v>198</v>
      </c>
      <c r="C51" s="256"/>
      <c r="D51" s="236">
        <v>57000000</v>
      </c>
      <c r="E51" s="229" t="s">
        <v>125</v>
      </c>
      <c r="F51" s="236">
        <v>57000000</v>
      </c>
      <c r="G51" s="257"/>
      <c r="H51" s="257"/>
      <c r="I51" s="257"/>
      <c r="J51" s="258"/>
    </row>
    <row r="52" spans="1:10" s="214" customFormat="1" ht="46.5" x14ac:dyDescent="0.35">
      <c r="A52" s="252">
        <v>7</v>
      </c>
      <c r="B52" s="235" t="s">
        <v>199</v>
      </c>
      <c r="C52" s="256"/>
      <c r="D52" s="236">
        <v>12000000.000000002</v>
      </c>
      <c r="E52" s="229" t="s">
        <v>125</v>
      </c>
      <c r="F52" s="236">
        <v>12000000.000000002</v>
      </c>
      <c r="G52" s="257"/>
      <c r="H52" s="257"/>
      <c r="I52" s="257"/>
      <c r="J52" s="258"/>
    </row>
    <row r="53" spans="1:10" s="214" customFormat="1" ht="23.25" x14ac:dyDescent="0.35">
      <c r="A53" s="252">
        <v>8</v>
      </c>
      <c r="B53" s="228" t="s">
        <v>192</v>
      </c>
      <c r="C53" s="256"/>
      <c r="D53" s="354">
        <v>600000000</v>
      </c>
      <c r="E53" s="229" t="s">
        <v>125</v>
      </c>
      <c r="F53" s="354">
        <v>600000000</v>
      </c>
      <c r="G53" s="257"/>
      <c r="H53" s="257"/>
      <c r="I53" s="257"/>
      <c r="J53" s="258"/>
    </row>
    <row r="54" spans="1:10" s="214" customFormat="1" ht="46.5" x14ac:dyDescent="0.35">
      <c r="A54" s="252">
        <v>9</v>
      </c>
      <c r="B54" s="259" t="s">
        <v>175</v>
      </c>
      <c r="C54" s="256"/>
      <c r="D54" s="236">
        <v>350725000</v>
      </c>
      <c r="E54" s="229" t="s">
        <v>125</v>
      </c>
      <c r="F54" s="257"/>
      <c r="G54" s="236">
        <v>350725000</v>
      </c>
      <c r="H54" s="257"/>
      <c r="I54" s="257"/>
      <c r="J54" s="258"/>
    </row>
    <row r="55" spans="1:10" s="214" customFormat="1" ht="23.25" x14ac:dyDescent="0.35">
      <c r="A55" s="252">
        <v>10</v>
      </c>
      <c r="B55" s="228" t="s">
        <v>202</v>
      </c>
      <c r="C55" s="256"/>
      <c r="D55" s="236">
        <v>177509500</v>
      </c>
      <c r="E55" s="229" t="s">
        <v>125</v>
      </c>
      <c r="F55" s="257">
        <f>D55/2</f>
        <v>88754750</v>
      </c>
      <c r="G55" s="257"/>
      <c r="H55" s="257">
        <f>D55/2</f>
        <v>88754750</v>
      </c>
      <c r="I55" s="257"/>
      <c r="J55" s="258"/>
    </row>
    <row r="56" spans="1:10" s="214" customFormat="1" ht="23.25" x14ac:dyDescent="0.35">
      <c r="A56" s="252">
        <v>11</v>
      </c>
      <c r="B56" s="228" t="s">
        <v>142</v>
      </c>
      <c r="C56" s="229"/>
      <c r="D56" s="231">
        <v>38000000</v>
      </c>
      <c r="E56" s="229" t="s">
        <v>125</v>
      </c>
      <c r="F56" s="231">
        <f>D56/4</f>
        <v>9500000</v>
      </c>
      <c r="G56" s="257">
        <f>D56/4</f>
        <v>9500000</v>
      </c>
      <c r="H56" s="257">
        <f>D56/4</f>
        <v>9500000</v>
      </c>
      <c r="I56" s="257">
        <f>D56/4</f>
        <v>9500000</v>
      </c>
      <c r="J56" s="258"/>
    </row>
    <row r="57" spans="1:10" s="214" customFormat="1" ht="23.25" x14ac:dyDescent="0.35">
      <c r="A57" s="252">
        <v>12</v>
      </c>
      <c r="B57" s="228" t="s">
        <v>143</v>
      </c>
      <c r="C57" s="239"/>
      <c r="D57" s="231">
        <v>100000000</v>
      </c>
      <c r="E57" s="229" t="s">
        <v>125</v>
      </c>
      <c r="F57" s="260">
        <f>D57/4</f>
        <v>25000000</v>
      </c>
      <c r="G57" s="260">
        <f>D57/4</f>
        <v>25000000</v>
      </c>
      <c r="H57" s="260">
        <f>D57/4</f>
        <v>25000000</v>
      </c>
      <c r="I57" s="260">
        <f>D57/4</f>
        <v>25000000</v>
      </c>
      <c r="J57" s="255"/>
    </row>
    <row r="58" spans="1:10" s="214" customFormat="1" ht="23.25" x14ac:dyDescent="0.35">
      <c r="A58" s="252">
        <v>13</v>
      </c>
      <c r="B58" s="237" t="s">
        <v>145</v>
      </c>
      <c r="C58" s="239"/>
      <c r="D58" s="231">
        <v>60000000.000000007</v>
      </c>
      <c r="E58" s="229" t="s">
        <v>125</v>
      </c>
      <c r="F58" s="260">
        <f>D58/4</f>
        <v>15000000.000000002</v>
      </c>
      <c r="G58" s="260">
        <f>D58/4</f>
        <v>15000000.000000002</v>
      </c>
      <c r="H58" s="260">
        <f>D58/4</f>
        <v>15000000.000000002</v>
      </c>
      <c r="I58" s="260">
        <f>D58/4</f>
        <v>15000000.000000002</v>
      </c>
      <c r="J58" s="255"/>
    </row>
    <row r="59" spans="1:10" s="214" customFormat="1" ht="23.25" x14ac:dyDescent="0.35">
      <c r="A59" s="252">
        <v>14</v>
      </c>
      <c r="B59" s="228" t="s">
        <v>146</v>
      </c>
      <c r="C59" s="239"/>
      <c r="D59" s="231">
        <v>12525000</v>
      </c>
      <c r="E59" s="229" t="s">
        <v>125</v>
      </c>
      <c r="F59" s="231">
        <v>12525000</v>
      </c>
      <c r="G59" s="260"/>
      <c r="H59" s="260"/>
      <c r="I59" s="260"/>
      <c r="J59" s="255"/>
    </row>
    <row r="60" spans="1:10" s="214" customFormat="1" ht="23.25" x14ac:dyDescent="0.35">
      <c r="A60" s="252">
        <v>15</v>
      </c>
      <c r="B60" s="228" t="s">
        <v>189</v>
      </c>
      <c r="C60" s="253"/>
      <c r="D60" s="231">
        <v>150000000</v>
      </c>
      <c r="E60" s="229" t="s">
        <v>125</v>
      </c>
      <c r="F60" s="260">
        <f>D60/4</f>
        <v>37500000</v>
      </c>
      <c r="G60" s="260">
        <f>D60/4</f>
        <v>37500000</v>
      </c>
      <c r="H60" s="260">
        <f>D60/4</f>
        <v>37500000</v>
      </c>
      <c r="I60" s="260">
        <f>D60/4</f>
        <v>37500000</v>
      </c>
      <c r="J60" s="255"/>
    </row>
    <row r="61" spans="1:10" s="214" customFormat="1" ht="39" customHeight="1" x14ac:dyDescent="0.35">
      <c r="A61" s="252">
        <v>16</v>
      </c>
      <c r="B61" s="235" t="s">
        <v>151</v>
      </c>
      <c r="C61" s="253"/>
      <c r="D61" s="231">
        <v>30000000</v>
      </c>
      <c r="E61" s="229" t="s">
        <v>125</v>
      </c>
      <c r="F61" s="260">
        <f>D61/4</f>
        <v>7500000</v>
      </c>
      <c r="G61" s="260">
        <f>D61/4</f>
        <v>7500000</v>
      </c>
      <c r="H61" s="260">
        <f>D61/4</f>
        <v>7500000</v>
      </c>
      <c r="I61" s="260">
        <f>D61/4</f>
        <v>7500000</v>
      </c>
      <c r="J61" s="255"/>
    </row>
    <row r="62" spans="1:10" s="214" customFormat="1" ht="64.5" customHeight="1" x14ac:dyDescent="0.35">
      <c r="A62" s="252">
        <v>17</v>
      </c>
      <c r="B62" s="262" t="s">
        <v>190</v>
      </c>
      <c r="C62" s="228"/>
      <c r="D62" s="354">
        <v>100000000</v>
      </c>
      <c r="E62" s="229" t="s">
        <v>125</v>
      </c>
      <c r="F62" s="346">
        <f>D62/4</f>
        <v>25000000</v>
      </c>
      <c r="G62" s="346">
        <f>D62/4</f>
        <v>25000000</v>
      </c>
      <c r="H62" s="346">
        <f>D62/4</f>
        <v>25000000</v>
      </c>
      <c r="I62" s="346">
        <f>D62/4</f>
        <v>25000000</v>
      </c>
      <c r="J62" s="228"/>
    </row>
    <row r="63" spans="1:10" s="214" customFormat="1" ht="45.75" x14ac:dyDescent="0.35">
      <c r="A63" s="228"/>
      <c r="B63" s="265" t="s">
        <v>205</v>
      </c>
      <c r="C63" s="228"/>
      <c r="D63" s="231"/>
      <c r="E63" s="228"/>
      <c r="F63" s="228"/>
      <c r="G63" s="228"/>
      <c r="H63" s="228"/>
      <c r="I63" s="228"/>
      <c r="J63" s="228"/>
    </row>
    <row r="64" spans="1:10" s="214" customFormat="1" ht="23.25" x14ac:dyDescent="0.35">
      <c r="A64" s="263">
        <v>1</v>
      </c>
      <c r="B64" s="228" t="s">
        <v>154</v>
      </c>
      <c r="C64" s="228"/>
      <c r="D64" s="261">
        <v>79109713.200000003</v>
      </c>
      <c r="E64" s="228"/>
      <c r="F64" s="261">
        <v>79109713.200000003</v>
      </c>
      <c r="G64" s="228"/>
      <c r="H64" s="228"/>
      <c r="I64" s="228"/>
      <c r="J64" s="228"/>
    </row>
    <row r="65" spans="1:10" s="214" customFormat="1" ht="23.25" x14ac:dyDescent="0.35">
      <c r="A65" s="230">
        <v>2</v>
      </c>
      <c r="B65" s="228" t="s">
        <v>156</v>
      </c>
      <c r="C65" s="228"/>
      <c r="D65" s="261">
        <v>1361679384.0000002</v>
      </c>
      <c r="E65" s="228"/>
      <c r="F65" s="261">
        <v>1361679384.0000002</v>
      </c>
      <c r="G65" s="228"/>
      <c r="H65" s="228"/>
      <c r="I65" s="228"/>
      <c r="J65" s="228"/>
    </row>
    <row r="66" spans="1:10" s="214" customFormat="1" ht="23.25" x14ac:dyDescent="0.35">
      <c r="A66" s="230">
        <v>3</v>
      </c>
      <c r="B66" s="228" t="s">
        <v>188</v>
      </c>
      <c r="C66" s="228"/>
      <c r="D66" s="261">
        <v>103366350.00000001</v>
      </c>
      <c r="E66" s="228"/>
      <c r="F66" s="261">
        <v>103366350.00000001</v>
      </c>
      <c r="G66" s="228"/>
      <c r="I66" s="228"/>
      <c r="J66" s="228"/>
    </row>
    <row r="67" spans="1:10" s="214" customFormat="1" ht="23.25" x14ac:dyDescent="0.35">
      <c r="A67" s="230">
        <v>4</v>
      </c>
      <c r="B67" s="228" t="s">
        <v>160</v>
      </c>
      <c r="C67" s="228"/>
      <c r="D67" s="236">
        <v>393946600.00000006</v>
      </c>
      <c r="E67" s="228"/>
      <c r="F67" s="236">
        <v>393946600.00000006</v>
      </c>
      <c r="H67" s="346"/>
      <c r="J67" s="228"/>
    </row>
    <row r="68" spans="1:10" s="214" customFormat="1" ht="23.25" x14ac:dyDescent="0.35">
      <c r="A68" s="230"/>
      <c r="B68" s="228"/>
      <c r="C68" s="228"/>
      <c r="D68" s="249">
        <f>SUM(D46:D67)</f>
        <v>9757151000.0000038</v>
      </c>
      <c r="E68" s="228"/>
      <c r="F68" s="249">
        <f>SUM(F46:F67)</f>
        <v>4446051660.4000006</v>
      </c>
      <c r="G68" s="249">
        <f>SUM(G46:G66)</f>
        <v>1937264863.2000008</v>
      </c>
      <c r="H68" s="249">
        <f>SUM(H47:H65)</f>
        <v>1787294613.2000008</v>
      </c>
      <c r="I68" s="249">
        <f>SUM(I46:I66)</f>
        <v>1586539863.2000008</v>
      </c>
      <c r="J68" s="228"/>
    </row>
    <row r="69" spans="1:10" s="214" customFormat="1" ht="23.25" x14ac:dyDescent="0.35">
      <c r="A69" s="228"/>
      <c r="B69" s="228"/>
      <c r="C69" s="228" t="s">
        <v>25</v>
      </c>
      <c r="D69" s="249">
        <f>D68+D44+D30+D24</f>
        <v>36028000000</v>
      </c>
      <c r="E69" s="228"/>
      <c r="F69" s="349">
        <f>F68+F44+F30+F24</f>
        <v>11283488910.400002</v>
      </c>
      <c r="G69" s="249">
        <f>G68+G44+G30+G24</f>
        <v>8689552113.2000008</v>
      </c>
      <c r="H69" s="249">
        <f>H68+H44+H30+H24</f>
        <v>8229731863.2000008</v>
      </c>
      <c r="I69" s="249">
        <f>I68+I44+I30+I24</f>
        <v>7825227113.2000008</v>
      </c>
      <c r="J69" s="228"/>
    </row>
    <row r="70" spans="1:10" s="214" customFormat="1" ht="23.25" x14ac:dyDescent="0.35">
      <c r="E70" s="264"/>
    </row>
    <row r="72" spans="1:10" ht="15.75" x14ac:dyDescent="0.25">
      <c r="B72" s="341"/>
      <c r="C72" s="341"/>
      <c r="D72" s="341"/>
      <c r="F72" s="344"/>
    </row>
    <row r="73" spans="1:10" x14ac:dyDescent="0.2">
      <c r="B73" s="341"/>
      <c r="C73" s="341"/>
      <c r="D73" s="341"/>
    </row>
    <row r="74" spans="1:10" x14ac:dyDescent="0.2">
      <c r="B74" s="341"/>
      <c r="C74" s="341"/>
      <c r="D74" s="55"/>
    </row>
    <row r="75" spans="1:10" x14ac:dyDescent="0.2">
      <c r="B75" s="341"/>
      <c r="C75" s="341"/>
    </row>
    <row r="76" spans="1:10" x14ac:dyDescent="0.2">
      <c r="B76" s="341"/>
      <c r="C76" s="341"/>
      <c r="F76" s="342"/>
    </row>
    <row r="77" spans="1:10" x14ac:dyDescent="0.2">
      <c r="B77" s="341"/>
      <c r="C77" s="341"/>
    </row>
    <row r="78" spans="1:10" x14ac:dyDescent="0.2">
      <c r="B78" s="341"/>
      <c r="C78" s="341"/>
    </row>
    <row r="79" spans="1:10" x14ac:dyDescent="0.2">
      <c r="B79" s="341"/>
      <c r="C79" s="341"/>
    </row>
    <row r="80" spans="1:10" x14ac:dyDescent="0.2">
      <c r="B80" s="341"/>
      <c r="C80" s="341"/>
    </row>
    <row r="81" spans="2:3" x14ac:dyDescent="0.2">
      <c r="B81" s="341"/>
      <c r="C81" s="341"/>
    </row>
    <row r="82" spans="2:3" x14ac:dyDescent="0.2">
      <c r="B82" s="341"/>
      <c r="C82" s="341"/>
    </row>
    <row r="83" spans="2:3" x14ac:dyDescent="0.2">
      <c r="B83" s="341"/>
      <c r="C83" s="341"/>
    </row>
    <row r="84" spans="2:3" x14ac:dyDescent="0.2">
      <c r="B84" s="341"/>
    </row>
    <row r="85" spans="2:3" x14ac:dyDescent="0.2">
      <c r="B85" s="341"/>
    </row>
    <row r="86" spans="2:3" x14ac:dyDescent="0.2">
      <c r="B86" s="341"/>
    </row>
    <row r="87" spans="2:3" x14ac:dyDescent="0.2">
      <c r="B87" s="341"/>
    </row>
    <row r="88" spans="2:3" x14ac:dyDescent="0.2">
      <c r="B88" s="341"/>
    </row>
    <row r="89" spans="2:3" x14ac:dyDescent="0.2">
      <c r="B89" s="341"/>
    </row>
    <row r="90" spans="2:3" x14ac:dyDescent="0.2">
      <c r="B90" s="341"/>
    </row>
    <row r="91" spans="2:3" x14ac:dyDescent="0.2">
      <c r="B91" s="341"/>
    </row>
    <row r="92" spans="2:3" x14ac:dyDescent="0.2">
      <c r="B92" s="341"/>
    </row>
    <row r="93" spans="2:3" x14ac:dyDescent="0.2">
      <c r="B93" s="341"/>
    </row>
    <row r="94" spans="2:3" x14ac:dyDescent="0.2">
      <c r="B94" s="341"/>
    </row>
    <row r="95" spans="2:3" x14ac:dyDescent="0.2">
      <c r="B95" s="341"/>
    </row>
    <row r="96" spans="2:3" x14ac:dyDescent="0.2">
      <c r="B96" s="341"/>
    </row>
  </sheetData>
  <mergeCells count="1">
    <mergeCell ref="D45:F45"/>
  </mergeCells>
  <pageMargins left="0.7" right="0.7" top="0.75" bottom="0.75" header="0.3" footer="0.3"/>
  <pageSetup paperSize="9" scale="4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F43"/>
  <sheetViews>
    <sheetView topLeftCell="AU17" zoomScaleNormal="100" zoomScaleSheetLayoutView="85" workbookViewId="0">
      <selection activeCell="AW36" sqref="AW36"/>
    </sheetView>
  </sheetViews>
  <sheetFormatPr defaultRowHeight="12.75" x14ac:dyDescent="0.2"/>
  <cols>
    <col min="2" max="2" width="14.85546875" customWidth="1"/>
    <col min="3" max="3" width="17.7109375" customWidth="1"/>
    <col min="4" max="5" width="18.140625" customWidth="1"/>
    <col min="6" max="6" width="19.5703125" customWidth="1"/>
    <col min="7" max="7" width="21.5703125" customWidth="1"/>
    <col min="8" max="8" width="16.140625" customWidth="1"/>
    <col min="9" max="13" width="17.42578125" customWidth="1"/>
    <col min="14" max="14" width="18.28515625" customWidth="1"/>
    <col min="15" max="15" width="16.85546875" customWidth="1"/>
    <col min="16" max="16" width="17.5703125" customWidth="1"/>
    <col min="17" max="17" width="17.140625" customWidth="1"/>
    <col min="18" max="18" width="19.28515625" customWidth="1"/>
    <col min="19" max="19" width="17" customWidth="1"/>
    <col min="20" max="20" width="21.5703125" customWidth="1"/>
    <col min="21" max="21" width="20.5703125" customWidth="1"/>
    <col min="22" max="22" width="20" customWidth="1"/>
    <col min="23" max="23" width="20.140625" customWidth="1"/>
    <col min="24" max="24" width="21.140625" customWidth="1"/>
    <col min="25" max="25" width="20.28515625" customWidth="1"/>
    <col min="26" max="26" width="20.42578125" customWidth="1"/>
    <col min="27" max="27" width="18.140625" customWidth="1"/>
    <col min="28" max="28" width="18.28515625" customWidth="1"/>
    <col min="29" max="29" width="22.85546875" customWidth="1"/>
    <col min="30" max="30" width="21.5703125" customWidth="1"/>
    <col min="31" max="31" width="24.28515625" customWidth="1"/>
    <col min="32" max="32" width="22.85546875" customWidth="1"/>
    <col min="33" max="33" width="20" customWidth="1"/>
    <col min="34" max="34" width="17.85546875" customWidth="1"/>
    <col min="35" max="35" width="23.5703125" customWidth="1"/>
    <col min="36" max="36" width="25.42578125" customWidth="1"/>
    <col min="37" max="37" width="16.42578125" customWidth="1"/>
    <col min="38" max="38" width="17.28515625" customWidth="1"/>
    <col min="39" max="39" width="18.5703125" customWidth="1"/>
    <col min="40" max="40" width="20.85546875" customWidth="1"/>
    <col min="41" max="41" width="18.7109375" customWidth="1"/>
    <col min="42" max="42" width="21" customWidth="1"/>
    <col min="43" max="43" width="20.5703125" customWidth="1"/>
    <col min="44" max="44" width="16.5703125" customWidth="1"/>
    <col min="45" max="45" width="23.42578125" customWidth="1"/>
    <col min="46" max="46" width="16.5703125" customWidth="1"/>
    <col min="47" max="47" width="20.42578125" customWidth="1"/>
    <col min="48" max="48" width="21.42578125" customWidth="1"/>
    <col min="49" max="49" width="22.7109375" customWidth="1"/>
    <col min="50" max="50" width="17.42578125" customWidth="1"/>
    <col min="51" max="51" width="20" customWidth="1"/>
    <col min="52" max="52" width="23" customWidth="1"/>
    <col min="53" max="53" width="21.5703125" customWidth="1"/>
    <col min="54" max="54" width="17.85546875" customWidth="1"/>
    <col min="55" max="55" width="24.28515625" customWidth="1"/>
  </cols>
  <sheetData>
    <row r="1" spans="1:58" s="180" customFormat="1" ht="27" customHeight="1" x14ac:dyDescent="0.25">
      <c r="A1" s="176" t="s">
        <v>109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6"/>
      <c r="AB1" s="176"/>
      <c r="AC1" s="176"/>
      <c r="AD1" s="176"/>
      <c r="AE1" s="176"/>
      <c r="AF1" s="176"/>
      <c r="AG1" s="176"/>
      <c r="AH1" s="176"/>
      <c r="AI1" s="176"/>
      <c r="AJ1" s="176"/>
      <c r="AK1" s="176"/>
      <c r="AL1" s="176"/>
      <c r="AM1" s="176"/>
      <c r="AN1" s="176"/>
      <c r="AO1" s="176"/>
      <c r="AP1" s="176"/>
      <c r="AQ1" s="176"/>
      <c r="AR1" s="176"/>
      <c r="AS1" s="176"/>
      <c r="AT1" s="176"/>
      <c r="AU1" s="176"/>
      <c r="AV1" s="176"/>
      <c r="AW1" s="176"/>
      <c r="AX1" s="176"/>
      <c r="AY1" s="176"/>
      <c r="AZ1" s="176"/>
      <c r="BA1" s="176"/>
      <c r="BB1" s="176"/>
      <c r="BC1" s="98"/>
      <c r="BD1" s="178"/>
      <c r="BE1" s="89"/>
      <c r="BF1" s="179"/>
    </row>
    <row r="2" spans="1:58" s="180" customFormat="1" ht="27" customHeight="1" x14ac:dyDescent="0.25">
      <c r="A2" s="176" t="s">
        <v>212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  <c r="AD2" s="176"/>
      <c r="AE2" s="176"/>
      <c r="AF2" s="176"/>
      <c r="AG2" s="176"/>
      <c r="AH2" s="176"/>
      <c r="AI2" s="176"/>
      <c r="AJ2" s="176"/>
      <c r="AK2" s="176"/>
      <c r="AL2" s="176"/>
      <c r="AM2" s="176"/>
      <c r="AN2" s="176"/>
      <c r="AO2" s="176"/>
      <c r="AP2" s="176"/>
      <c r="AQ2" s="176"/>
      <c r="AR2" s="176"/>
      <c r="AS2" s="176"/>
      <c r="AT2" s="176"/>
      <c r="AU2" s="176"/>
      <c r="AV2" s="176"/>
      <c r="AW2" s="176"/>
      <c r="AX2" s="176"/>
      <c r="AY2" s="176"/>
      <c r="AZ2" s="176"/>
      <c r="BA2" s="176"/>
      <c r="BB2" s="176"/>
      <c r="BC2" s="98"/>
      <c r="BD2" s="178"/>
      <c r="BE2" s="89"/>
      <c r="BF2" s="179"/>
    </row>
    <row r="3" spans="1:58" s="180" customFormat="1" ht="27" customHeight="1" x14ac:dyDescent="0.25">
      <c r="A3" s="181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  <c r="AO3" s="98"/>
      <c r="AP3" s="98"/>
      <c r="AQ3" s="98"/>
      <c r="AR3" s="98"/>
      <c r="AS3" s="98"/>
      <c r="AT3" s="98"/>
      <c r="AU3" s="98"/>
      <c r="AV3" s="98"/>
      <c r="AW3" s="98"/>
      <c r="AX3" s="98"/>
      <c r="AY3" s="98"/>
      <c r="AZ3" s="98"/>
      <c r="BA3" s="98"/>
      <c r="BB3" s="98"/>
      <c r="BC3" s="98"/>
      <c r="BD3" s="178"/>
      <c r="BE3" s="89"/>
      <c r="BF3" s="179"/>
    </row>
    <row r="4" spans="1:58" s="190" customFormat="1" ht="52.5" customHeight="1" x14ac:dyDescent="0.2">
      <c r="A4" s="182"/>
      <c r="B4" s="183" t="s">
        <v>132</v>
      </c>
      <c r="C4" s="183" t="s">
        <v>133</v>
      </c>
      <c r="D4" s="183" t="s">
        <v>244</v>
      </c>
      <c r="E4" s="183" t="s">
        <v>243</v>
      </c>
      <c r="F4" s="183" t="s">
        <v>134</v>
      </c>
      <c r="G4" s="183" t="s">
        <v>135</v>
      </c>
      <c r="H4" s="183" t="s">
        <v>136</v>
      </c>
      <c r="I4" s="183" t="s">
        <v>137</v>
      </c>
      <c r="J4" s="343" t="s">
        <v>198</v>
      </c>
      <c r="K4" s="343" t="s">
        <v>199</v>
      </c>
      <c r="L4" s="343" t="s">
        <v>197</v>
      </c>
      <c r="M4" s="343" t="s">
        <v>192</v>
      </c>
      <c r="N4" s="183" t="s">
        <v>138</v>
      </c>
      <c r="O4" s="183" t="s">
        <v>139</v>
      </c>
      <c r="P4" s="183" t="s">
        <v>91</v>
      </c>
      <c r="Q4" s="183" t="s">
        <v>140</v>
      </c>
      <c r="R4" s="183" t="s">
        <v>141</v>
      </c>
      <c r="S4" s="184" t="s">
        <v>142</v>
      </c>
      <c r="T4" s="184" t="s">
        <v>143</v>
      </c>
      <c r="U4" s="184" t="s">
        <v>144</v>
      </c>
      <c r="V4" s="184" t="s">
        <v>145</v>
      </c>
      <c r="W4" s="184" t="s">
        <v>146</v>
      </c>
      <c r="X4" s="184" t="s">
        <v>147</v>
      </c>
      <c r="Y4" s="184" t="s">
        <v>148</v>
      </c>
      <c r="Z4" s="184" t="s">
        <v>149</v>
      </c>
      <c r="AA4" s="185" t="s">
        <v>151</v>
      </c>
      <c r="AB4" s="185" t="s">
        <v>152</v>
      </c>
      <c r="AC4" s="185" t="s">
        <v>153</v>
      </c>
      <c r="AD4" s="185" t="s">
        <v>154</v>
      </c>
      <c r="AE4" s="185" t="s">
        <v>155</v>
      </c>
      <c r="AF4" s="185" t="s">
        <v>156</v>
      </c>
      <c r="AG4" s="185" t="s">
        <v>157</v>
      </c>
      <c r="AH4" s="185" t="s">
        <v>158</v>
      </c>
      <c r="AI4" s="185" t="s">
        <v>159</v>
      </c>
      <c r="AJ4" s="185" t="s">
        <v>160</v>
      </c>
      <c r="AK4" s="185" t="s">
        <v>161</v>
      </c>
      <c r="AL4" s="185" t="s">
        <v>162</v>
      </c>
      <c r="AM4" s="185" t="s">
        <v>163</v>
      </c>
      <c r="AN4" s="185" t="s">
        <v>164</v>
      </c>
      <c r="AO4" s="185" t="s">
        <v>165</v>
      </c>
      <c r="AP4" s="186" t="s">
        <v>166</v>
      </c>
      <c r="AQ4" s="185" t="s">
        <v>167</v>
      </c>
      <c r="AR4" s="185" t="s">
        <v>168</v>
      </c>
      <c r="AS4" s="183" t="s">
        <v>169</v>
      </c>
      <c r="AT4" s="183" t="s">
        <v>170</v>
      </c>
      <c r="AU4" s="185" t="s">
        <v>188</v>
      </c>
      <c r="AV4" s="185" t="s">
        <v>171</v>
      </c>
      <c r="AW4" s="185" t="s">
        <v>172</v>
      </c>
      <c r="AX4" s="186" t="s">
        <v>173</v>
      </c>
      <c r="AY4" s="184" t="s">
        <v>174</v>
      </c>
      <c r="AZ4" s="184" t="s">
        <v>175</v>
      </c>
      <c r="BA4" s="184" t="s">
        <v>209</v>
      </c>
      <c r="BB4" s="184" t="s">
        <v>176</v>
      </c>
      <c r="BC4" s="183" t="s">
        <v>25</v>
      </c>
      <c r="BD4" s="187"/>
      <c r="BE4" s="188"/>
      <c r="BF4" s="189"/>
    </row>
    <row r="5" spans="1:58" s="180" customFormat="1" x14ac:dyDescent="0.2">
      <c r="A5" s="191"/>
      <c r="B5" s="192"/>
      <c r="C5" s="193" t="s">
        <v>177</v>
      </c>
      <c r="D5" s="193" t="s">
        <v>177</v>
      </c>
      <c r="E5" s="193"/>
      <c r="F5" s="193" t="s">
        <v>177</v>
      </c>
      <c r="G5" s="193" t="s">
        <v>177</v>
      </c>
      <c r="H5" s="193"/>
      <c r="I5" s="193"/>
      <c r="J5" s="193"/>
      <c r="K5" s="193"/>
      <c r="L5" s="193"/>
      <c r="M5" s="193"/>
      <c r="N5" s="193"/>
      <c r="O5" s="193"/>
      <c r="P5" s="193" t="s">
        <v>177</v>
      </c>
      <c r="Q5" s="193" t="s">
        <v>177</v>
      </c>
      <c r="R5" s="193" t="s">
        <v>177</v>
      </c>
      <c r="S5" s="193" t="s">
        <v>177</v>
      </c>
      <c r="T5" s="193"/>
      <c r="U5" s="193"/>
      <c r="V5" s="193"/>
      <c r="W5" s="193"/>
      <c r="X5" s="193"/>
      <c r="Y5" s="193"/>
      <c r="Z5" s="193"/>
      <c r="AA5" s="193" t="s">
        <v>177</v>
      </c>
      <c r="AB5" s="193" t="s">
        <v>177</v>
      </c>
      <c r="AC5" s="193"/>
      <c r="AD5" s="193"/>
      <c r="AE5" s="193"/>
      <c r="AF5" s="193"/>
      <c r="AG5" s="193"/>
      <c r="AH5" s="193"/>
      <c r="AI5" s="193"/>
      <c r="AJ5" s="193"/>
      <c r="AK5" s="193"/>
      <c r="AL5" s="193"/>
      <c r="AM5" s="193"/>
      <c r="AN5" s="193"/>
      <c r="AO5" s="193"/>
      <c r="AP5" s="193" t="s">
        <v>177</v>
      </c>
      <c r="AQ5" s="193" t="s">
        <v>177</v>
      </c>
      <c r="AR5" s="193" t="s">
        <v>177</v>
      </c>
      <c r="AS5" s="193" t="s">
        <v>177</v>
      </c>
      <c r="AT5" s="193" t="s">
        <v>177</v>
      </c>
      <c r="AU5" s="193"/>
      <c r="AV5" s="193" t="s">
        <v>177</v>
      </c>
      <c r="AW5" s="193" t="s">
        <v>177</v>
      </c>
      <c r="AX5" s="193" t="s">
        <v>177</v>
      </c>
      <c r="AY5" s="193" t="s">
        <v>177</v>
      </c>
      <c r="AZ5" s="193"/>
      <c r="BA5" s="193" t="s">
        <v>177</v>
      </c>
      <c r="BB5" s="193" t="s">
        <v>177</v>
      </c>
      <c r="BC5" s="193" t="s">
        <v>177</v>
      </c>
      <c r="BD5" s="178"/>
      <c r="BE5" s="89"/>
      <c r="BF5" s="179"/>
    </row>
    <row r="6" spans="1:58" s="180" customFormat="1" ht="71.25" customHeight="1" x14ac:dyDescent="0.2">
      <c r="A6" s="191">
        <v>1</v>
      </c>
      <c r="B6" s="192" t="s">
        <v>178</v>
      </c>
      <c r="C6" s="194">
        <v>636000000</v>
      </c>
      <c r="D6" s="194">
        <v>232000000</v>
      </c>
      <c r="E6" s="194">
        <v>150000000</v>
      </c>
      <c r="F6" s="194">
        <v>306000000</v>
      </c>
      <c r="G6" s="194"/>
      <c r="H6" s="194"/>
      <c r="I6" s="194"/>
      <c r="J6" s="194"/>
      <c r="K6" s="194"/>
      <c r="L6" s="194"/>
      <c r="M6" s="194"/>
      <c r="N6" s="194"/>
      <c r="O6" s="194"/>
      <c r="P6" s="194"/>
      <c r="Q6" s="195"/>
      <c r="R6" s="195">
        <v>915600000.00000012</v>
      </c>
      <c r="S6" s="195"/>
      <c r="T6" s="195">
        <v>100000000</v>
      </c>
      <c r="U6" s="195">
        <v>170000000</v>
      </c>
      <c r="V6" s="195">
        <v>60000000.000000007</v>
      </c>
      <c r="W6" s="195">
        <v>12525000</v>
      </c>
      <c r="X6" s="195">
        <v>144000000</v>
      </c>
      <c r="Y6" s="195">
        <v>15000000.000000002</v>
      </c>
      <c r="Z6" s="195">
        <v>22500000</v>
      </c>
      <c r="AA6" s="195"/>
      <c r="AB6" s="195"/>
      <c r="AC6" s="195"/>
      <c r="AD6" s="195">
        <v>79109713.200000003</v>
      </c>
      <c r="AE6" s="195">
        <v>2805719000.0000005</v>
      </c>
      <c r="AF6" s="195">
        <v>1361679384.0000002</v>
      </c>
      <c r="AG6" s="195"/>
      <c r="AH6" s="195"/>
      <c r="AI6" s="195">
        <v>300000000</v>
      </c>
      <c r="AJ6" s="195">
        <v>393946600.00000006</v>
      </c>
      <c r="AK6" s="195"/>
      <c r="AL6" s="195"/>
      <c r="AM6" s="195"/>
      <c r="AN6" s="195">
        <v>1500000000.0000002</v>
      </c>
      <c r="AO6" s="195"/>
      <c r="AP6" s="195"/>
      <c r="AQ6" s="195"/>
      <c r="AR6" s="195"/>
      <c r="AS6" s="198">
        <v>38160000.000000007</v>
      </c>
      <c r="AT6" s="195"/>
      <c r="AU6" s="195">
        <v>103366350.00000001</v>
      </c>
      <c r="AV6" s="195"/>
      <c r="AW6" s="195">
        <v>825360000</v>
      </c>
      <c r="AX6" s="195"/>
      <c r="AY6" s="195">
        <v>793406113.20000076</v>
      </c>
      <c r="AZ6" s="195">
        <v>110725000</v>
      </c>
      <c r="BA6" s="195">
        <v>177509500</v>
      </c>
      <c r="BB6" s="195"/>
      <c r="BC6" s="196">
        <f>SUM(C6:BB6)</f>
        <v>11252606660.400002</v>
      </c>
      <c r="BD6" s="178"/>
      <c r="BE6" s="89"/>
      <c r="BF6" s="179"/>
    </row>
    <row r="7" spans="1:58" s="180" customFormat="1" ht="27" customHeight="1" x14ac:dyDescent="0.2">
      <c r="A7" s="191"/>
      <c r="B7" s="192" t="s">
        <v>6</v>
      </c>
      <c r="C7" s="194"/>
      <c r="D7" s="194"/>
      <c r="E7" s="194"/>
      <c r="F7" s="194"/>
      <c r="G7" s="194"/>
      <c r="H7" s="194"/>
      <c r="I7" s="194"/>
      <c r="J7" s="194"/>
      <c r="K7" s="194"/>
      <c r="L7" s="194"/>
      <c r="M7" s="194"/>
      <c r="N7" s="194"/>
      <c r="O7" s="194"/>
      <c r="P7" s="194"/>
      <c r="Q7" s="194"/>
      <c r="R7" s="194"/>
      <c r="S7" s="194"/>
      <c r="T7" s="194"/>
      <c r="U7" s="194"/>
      <c r="V7" s="194"/>
      <c r="W7" s="194"/>
      <c r="X7" s="194"/>
      <c r="Y7" s="194"/>
      <c r="Z7" s="194"/>
      <c r="AA7" s="194"/>
      <c r="AB7" s="194"/>
      <c r="AC7" s="194"/>
      <c r="AD7" s="194"/>
      <c r="AE7" s="194"/>
      <c r="AF7" s="194"/>
      <c r="AG7" s="194"/>
      <c r="AH7" s="194"/>
      <c r="AI7" s="194"/>
      <c r="AJ7" s="194"/>
      <c r="AK7" s="194"/>
      <c r="AL7" s="194"/>
      <c r="AM7" s="194"/>
      <c r="AN7" s="194"/>
      <c r="AO7" s="194"/>
      <c r="AP7" s="194"/>
      <c r="AQ7" s="194"/>
      <c r="AR7" s="194"/>
      <c r="AS7" s="198"/>
      <c r="AT7" s="194"/>
      <c r="AU7" s="194"/>
      <c r="AV7" s="194"/>
      <c r="AW7" s="194"/>
      <c r="AX7" s="194"/>
      <c r="AY7" s="194"/>
      <c r="AZ7" s="194"/>
      <c r="BA7" s="194"/>
      <c r="BB7" s="194"/>
      <c r="BC7" s="197"/>
      <c r="BD7" s="178"/>
      <c r="BE7" s="89"/>
      <c r="BF7" s="89"/>
    </row>
    <row r="8" spans="1:58" s="180" customFormat="1" ht="37.5" customHeight="1" x14ac:dyDescent="0.2">
      <c r="A8" s="191">
        <v>2</v>
      </c>
      <c r="B8" s="192" t="s">
        <v>179</v>
      </c>
      <c r="C8" s="194"/>
      <c r="D8" s="192"/>
      <c r="E8" s="192"/>
      <c r="F8" s="192"/>
      <c r="G8" s="198">
        <v>180000000</v>
      </c>
      <c r="H8" s="192"/>
      <c r="I8" s="192"/>
      <c r="J8" s="192"/>
      <c r="K8" s="192"/>
      <c r="L8" s="192"/>
      <c r="M8" s="192"/>
      <c r="N8" s="192"/>
      <c r="O8" s="192"/>
      <c r="P8" s="192"/>
      <c r="Q8" s="192"/>
      <c r="R8" s="192">
        <v>162750000</v>
      </c>
      <c r="S8" s="192"/>
      <c r="T8" s="199"/>
      <c r="U8" s="199"/>
      <c r="V8" s="199"/>
      <c r="W8" s="199"/>
      <c r="X8" s="199"/>
      <c r="Y8" s="199"/>
      <c r="Z8" s="213">
        <v>120000000</v>
      </c>
      <c r="AA8" s="194"/>
      <c r="AB8" s="194"/>
      <c r="AC8" s="194"/>
      <c r="AD8" s="194"/>
      <c r="AE8" s="194"/>
      <c r="AF8" s="194"/>
      <c r="AG8" s="194"/>
      <c r="AH8" s="194">
        <v>204000000</v>
      </c>
      <c r="AI8" s="194"/>
      <c r="AJ8" s="194"/>
      <c r="AK8" s="194"/>
      <c r="AL8" s="194"/>
      <c r="AM8" s="194"/>
      <c r="AN8" s="194"/>
      <c r="AO8" s="194">
        <v>237500000</v>
      </c>
      <c r="AP8" s="194"/>
      <c r="AQ8" s="194"/>
      <c r="AR8" s="194"/>
      <c r="AS8" s="198">
        <v>14400000</v>
      </c>
      <c r="AT8" s="200"/>
      <c r="AU8" s="200"/>
      <c r="AV8" s="200"/>
      <c r="AW8" s="194"/>
      <c r="AX8" s="194"/>
      <c r="AY8" s="194">
        <v>513900000</v>
      </c>
      <c r="AZ8" s="194"/>
      <c r="BA8" s="194"/>
      <c r="BB8" s="194"/>
      <c r="BC8" s="196">
        <f>SUM(C8:BB8)</f>
        <v>1432550000</v>
      </c>
      <c r="BD8" s="178"/>
      <c r="BE8" s="89"/>
      <c r="BF8" s="179"/>
    </row>
    <row r="9" spans="1:58" s="180" customFormat="1" ht="27" customHeight="1" x14ac:dyDescent="0.2">
      <c r="A9" s="191"/>
      <c r="B9" s="192" t="s">
        <v>6</v>
      </c>
      <c r="C9" s="192"/>
      <c r="D9" s="192"/>
      <c r="E9" s="192"/>
      <c r="F9" s="192"/>
      <c r="G9" s="192"/>
      <c r="H9" s="192"/>
      <c r="I9" s="192"/>
      <c r="J9" s="192"/>
      <c r="K9" s="192"/>
      <c r="L9" s="192"/>
      <c r="M9" s="192"/>
      <c r="N9" s="192"/>
      <c r="O9" s="192"/>
      <c r="P9" s="192"/>
      <c r="Q9" s="192"/>
      <c r="R9" s="192"/>
      <c r="S9" s="192"/>
      <c r="T9" s="192"/>
      <c r="U9" s="192"/>
      <c r="V9" s="192"/>
      <c r="W9" s="192"/>
      <c r="X9" s="192"/>
      <c r="Y9" s="192"/>
      <c r="Z9" s="192"/>
      <c r="AA9" s="194"/>
      <c r="AB9" s="194"/>
      <c r="AC9" s="194"/>
      <c r="AD9" s="194"/>
      <c r="AE9" s="194"/>
      <c r="AF9" s="194"/>
      <c r="AG9" s="194"/>
      <c r="AH9" s="194"/>
      <c r="AI9" s="194"/>
      <c r="AJ9" s="194"/>
      <c r="AK9" s="194"/>
      <c r="AL9" s="194"/>
      <c r="AM9" s="194"/>
      <c r="AN9" s="194"/>
      <c r="AO9" s="194"/>
      <c r="AP9" s="194"/>
      <c r="AQ9" s="194"/>
      <c r="AR9" s="194"/>
      <c r="AS9" s="192"/>
      <c r="AT9" s="192"/>
      <c r="AU9" s="192"/>
      <c r="AV9" s="192"/>
      <c r="AW9" s="194"/>
      <c r="AX9" s="194"/>
      <c r="AY9" s="194"/>
      <c r="AZ9" s="194"/>
      <c r="BA9" s="194"/>
      <c r="BB9" s="194"/>
      <c r="BC9" s="197"/>
      <c r="BD9" s="178"/>
      <c r="BE9" s="89"/>
      <c r="BF9" s="89"/>
    </row>
    <row r="10" spans="1:58" s="180" customFormat="1" ht="52.5" customHeight="1" x14ac:dyDescent="0.25">
      <c r="A10" s="191">
        <v>3</v>
      </c>
      <c r="B10" s="192" t="s">
        <v>180</v>
      </c>
      <c r="C10" s="197"/>
      <c r="D10" s="194"/>
      <c r="E10" s="194"/>
      <c r="F10" s="194"/>
      <c r="G10" s="194"/>
      <c r="H10" s="194"/>
      <c r="I10" s="194">
        <v>700000</v>
      </c>
      <c r="J10" s="194"/>
      <c r="K10" s="194"/>
      <c r="L10" s="194"/>
      <c r="M10" s="194"/>
      <c r="N10" s="194"/>
      <c r="O10" s="194"/>
      <c r="P10" s="194"/>
      <c r="Q10" s="194"/>
      <c r="R10" s="211">
        <v>42000000</v>
      </c>
      <c r="S10" s="194"/>
      <c r="T10" s="194"/>
      <c r="U10" s="194"/>
      <c r="V10" s="194"/>
      <c r="W10" s="194"/>
      <c r="X10" s="194"/>
      <c r="Y10" s="194"/>
      <c r="Z10" s="194"/>
      <c r="AA10" s="194"/>
      <c r="AB10" s="194">
        <v>550000000</v>
      </c>
      <c r="AC10" s="194"/>
      <c r="AD10" s="194"/>
      <c r="AE10" s="194"/>
      <c r="AF10" s="194"/>
      <c r="AG10" s="194"/>
      <c r="AH10" s="194"/>
      <c r="AI10" s="194"/>
      <c r="AJ10" s="194"/>
      <c r="AK10" s="194"/>
      <c r="AL10" s="194"/>
      <c r="AM10" s="194"/>
      <c r="AN10" s="194"/>
      <c r="AO10" s="194"/>
      <c r="AP10" s="194"/>
      <c r="AQ10" s="194"/>
      <c r="AR10" s="194"/>
      <c r="AS10" s="194">
        <v>46855000</v>
      </c>
      <c r="AT10" s="194"/>
      <c r="AU10" s="194"/>
      <c r="AV10" s="194"/>
      <c r="AW10" s="194"/>
      <c r="AX10" s="194"/>
      <c r="AY10" s="194">
        <v>509100000</v>
      </c>
      <c r="AZ10" s="194"/>
      <c r="BA10" s="194"/>
      <c r="BB10" s="194"/>
      <c r="BC10" s="212">
        <f>SUM(C10:BB10)</f>
        <v>1148655000</v>
      </c>
      <c r="BD10" s="178"/>
      <c r="BE10" s="89"/>
      <c r="BF10" s="179"/>
    </row>
    <row r="11" spans="1:58" s="180" customFormat="1" ht="27" customHeight="1" x14ac:dyDescent="0.2">
      <c r="A11" s="191"/>
      <c r="B11" s="192" t="s">
        <v>6</v>
      </c>
      <c r="C11" s="192"/>
      <c r="D11" s="192"/>
      <c r="E11" s="192"/>
      <c r="F11" s="192"/>
      <c r="G11" s="192"/>
      <c r="H11" s="192"/>
      <c r="I11" s="192"/>
      <c r="J11" s="192"/>
      <c r="K11" s="192"/>
      <c r="L11" s="192"/>
      <c r="M11" s="192"/>
      <c r="N11" s="192"/>
      <c r="O11" s="192"/>
      <c r="P11" s="192"/>
      <c r="Q11" s="192"/>
      <c r="R11" s="192"/>
      <c r="S11" s="192"/>
      <c r="T11" s="192"/>
      <c r="U11" s="192"/>
      <c r="V11" s="192"/>
      <c r="W11" s="192"/>
      <c r="X11" s="192"/>
      <c r="Y11" s="192"/>
      <c r="Z11" s="192"/>
      <c r="AA11" s="194"/>
      <c r="AB11" s="194"/>
      <c r="AC11" s="194"/>
      <c r="AD11" s="194"/>
      <c r="AE11" s="194"/>
      <c r="AF11" s="194"/>
      <c r="AG11" s="194"/>
      <c r="AH11" s="194"/>
      <c r="AI11" s="194"/>
      <c r="AJ11" s="194"/>
      <c r="AK11" s="194"/>
      <c r="AL11" s="194"/>
      <c r="AM11" s="194"/>
      <c r="AN11" s="194"/>
      <c r="AO11" s="194"/>
      <c r="AP11" s="194"/>
      <c r="AQ11" s="194"/>
      <c r="AR11" s="194"/>
      <c r="AS11" s="192"/>
      <c r="AT11" s="192"/>
      <c r="AU11" s="192"/>
      <c r="AV11" s="192"/>
      <c r="AW11" s="194"/>
      <c r="AX11" s="194"/>
      <c r="AY11" s="194"/>
      <c r="AZ11" s="194"/>
      <c r="BA11" s="194"/>
      <c r="BB11" s="194"/>
      <c r="BC11" s="197"/>
      <c r="BD11" s="178"/>
      <c r="BE11" s="89"/>
      <c r="BF11" s="89"/>
    </row>
    <row r="12" spans="1:58" s="180" customFormat="1" ht="51.75" customHeight="1" x14ac:dyDescent="0.2">
      <c r="A12" s="191">
        <v>3</v>
      </c>
      <c r="B12" s="201" t="s">
        <v>181</v>
      </c>
      <c r="C12" s="194">
        <v>41000000.000000007</v>
      </c>
      <c r="D12" s="194"/>
      <c r="E12" s="194"/>
      <c r="F12" s="194">
        <v>313400000</v>
      </c>
      <c r="G12" s="194"/>
      <c r="H12" s="194"/>
      <c r="I12" s="194"/>
      <c r="J12" s="194">
        <v>57000000</v>
      </c>
      <c r="K12" s="194">
        <v>12000000.000000002</v>
      </c>
      <c r="L12" s="194">
        <v>42000000</v>
      </c>
      <c r="M12" s="194">
        <v>600000000</v>
      </c>
      <c r="N12" s="194"/>
      <c r="O12" s="194">
        <v>10000000</v>
      </c>
      <c r="P12" s="194"/>
      <c r="Q12" s="194">
        <v>325000000</v>
      </c>
      <c r="R12" s="192">
        <v>371600000</v>
      </c>
      <c r="S12" s="192">
        <v>38000000</v>
      </c>
      <c r="T12" s="192"/>
      <c r="U12" s="192"/>
      <c r="V12" s="192"/>
      <c r="W12" s="192"/>
      <c r="X12" s="192"/>
      <c r="Y12" s="192"/>
      <c r="Z12" s="198">
        <v>61000000.000000007</v>
      </c>
      <c r="AA12" s="194"/>
      <c r="AB12" s="194"/>
      <c r="AC12" s="194"/>
      <c r="AD12" s="194"/>
      <c r="AE12" s="194">
        <v>3000000000.0000005</v>
      </c>
      <c r="AF12" s="194"/>
      <c r="AG12" s="194"/>
      <c r="AH12" s="194"/>
      <c r="AI12" s="194"/>
      <c r="AJ12" s="194"/>
      <c r="AK12" s="194"/>
      <c r="AL12" s="194"/>
      <c r="AM12" s="194"/>
      <c r="AN12" s="194"/>
      <c r="AO12" s="194"/>
      <c r="AP12" s="194">
        <v>1404000000</v>
      </c>
      <c r="AQ12" s="194">
        <v>2001500000</v>
      </c>
      <c r="AR12" s="194">
        <v>197600000</v>
      </c>
      <c r="AS12" s="195">
        <v>50000000</v>
      </c>
      <c r="AT12" s="195"/>
      <c r="AU12" s="195"/>
      <c r="AV12" s="192"/>
      <c r="AW12" s="194"/>
      <c r="AX12" s="194">
        <v>150000000</v>
      </c>
      <c r="AY12" s="194">
        <v>1541702226.4000015</v>
      </c>
      <c r="AZ12" s="194"/>
      <c r="BA12" s="194"/>
      <c r="BB12" s="194">
        <v>35030000</v>
      </c>
      <c r="BC12" s="196">
        <f>SUM(C12:BB12)</f>
        <v>10250832226.400002</v>
      </c>
      <c r="BD12" s="178"/>
      <c r="BE12" s="89"/>
      <c r="BF12" s="179"/>
    </row>
    <row r="13" spans="1:58" s="180" customFormat="1" ht="27" customHeight="1" x14ac:dyDescent="0.2">
      <c r="A13" s="191"/>
      <c r="B13" s="192" t="s">
        <v>6</v>
      </c>
      <c r="C13" s="192"/>
      <c r="D13" s="192"/>
      <c r="E13" s="192"/>
      <c r="F13" s="192"/>
      <c r="G13" s="192"/>
      <c r="H13" s="192"/>
      <c r="I13" s="192"/>
      <c r="J13" s="192"/>
      <c r="K13" s="192"/>
      <c r="L13" s="192"/>
      <c r="M13" s="192"/>
      <c r="N13" s="192"/>
      <c r="O13" s="192"/>
      <c r="P13" s="192"/>
      <c r="Q13" s="192"/>
      <c r="R13" s="192"/>
      <c r="S13" s="192"/>
      <c r="T13" s="192"/>
      <c r="U13" s="192"/>
      <c r="V13" s="192"/>
      <c r="W13" s="192"/>
      <c r="X13" s="192"/>
      <c r="Y13" s="192"/>
      <c r="Z13" s="192"/>
      <c r="AA13" s="194"/>
      <c r="AB13" s="194"/>
      <c r="AC13" s="194"/>
      <c r="AD13" s="194"/>
      <c r="AE13" s="194"/>
      <c r="AF13" s="194"/>
      <c r="AG13" s="194"/>
      <c r="AH13" s="194"/>
      <c r="AI13" s="194"/>
      <c r="AJ13" s="194"/>
      <c r="AK13" s="194"/>
      <c r="AL13" s="194"/>
      <c r="AM13" s="194"/>
      <c r="AN13" s="194"/>
      <c r="AO13" s="194"/>
      <c r="AP13" s="194"/>
      <c r="AQ13" s="194"/>
      <c r="AR13" s="194"/>
      <c r="AS13" s="192"/>
      <c r="AT13" s="192"/>
      <c r="AU13" s="192"/>
      <c r="AV13" s="192"/>
      <c r="AW13" s="194"/>
      <c r="AX13" s="194"/>
      <c r="AY13" s="194"/>
      <c r="AZ13" s="194"/>
      <c r="BA13" s="194"/>
      <c r="BB13" s="194"/>
      <c r="BC13" s="197"/>
      <c r="BD13" s="178"/>
      <c r="BE13" s="89"/>
      <c r="BF13" s="179"/>
    </row>
    <row r="14" spans="1:58" s="180" customFormat="1" ht="42" customHeight="1" x14ac:dyDescent="0.2">
      <c r="A14" s="191">
        <v>4</v>
      </c>
      <c r="B14" s="192" t="s">
        <v>182</v>
      </c>
      <c r="C14" s="194"/>
      <c r="D14" s="194"/>
      <c r="E14" s="194"/>
      <c r="F14" s="194">
        <v>1100000</v>
      </c>
      <c r="G14" s="194"/>
      <c r="H14" s="194"/>
      <c r="I14" s="194"/>
      <c r="J14" s="194"/>
      <c r="K14" s="194"/>
      <c r="L14" s="194"/>
      <c r="M14" s="194"/>
      <c r="N14" s="194">
        <v>27000000</v>
      </c>
      <c r="O14" s="194"/>
      <c r="P14" s="194">
        <v>36000000</v>
      </c>
      <c r="Q14" s="194"/>
      <c r="R14" s="195">
        <v>33600000</v>
      </c>
      <c r="S14" s="194"/>
      <c r="T14" s="194"/>
      <c r="U14" s="194"/>
      <c r="V14" s="194"/>
      <c r="W14" s="194"/>
      <c r="X14" s="194"/>
      <c r="Y14" s="194"/>
      <c r="Z14" s="194">
        <v>30000000.000000004</v>
      </c>
      <c r="AA14" s="194"/>
      <c r="AB14" s="194"/>
      <c r="AC14" s="194">
        <v>80000000.000000015</v>
      </c>
      <c r="AD14" s="194"/>
      <c r="AE14" s="194"/>
      <c r="AF14" s="194"/>
      <c r="AG14" s="194">
        <v>550000000</v>
      </c>
      <c r="AH14" s="194">
        <v>20000000</v>
      </c>
      <c r="AI14" s="194"/>
      <c r="AJ14" s="194"/>
      <c r="AK14" s="194">
        <v>301500000</v>
      </c>
      <c r="AL14" s="194">
        <v>138600000.00000003</v>
      </c>
      <c r="AM14" s="194">
        <v>345000000</v>
      </c>
      <c r="AN14" s="194"/>
      <c r="AO14" s="194"/>
      <c r="AP14" s="194"/>
      <c r="AQ14" s="194">
        <v>81000000.000000015</v>
      </c>
      <c r="AR14" s="194"/>
      <c r="AS14" s="192">
        <v>24000000.000000004</v>
      </c>
      <c r="AT14" s="192"/>
      <c r="AU14" s="192"/>
      <c r="AV14" s="198">
        <v>247075000</v>
      </c>
      <c r="AW14" s="194"/>
      <c r="AX14" s="194"/>
      <c r="AY14" s="194">
        <v>349400000</v>
      </c>
      <c r="AZ14" s="194"/>
      <c r="BA14" s="194"/>
      <c r="BB14" s="194"/>
      <c r="BC14" s="197">
        <f>SUM(C14:BB14)</f>
        <v>2264275000</v>
      </c>
      <c r="BD14" s="178"/>
      <c r="BE14" s="89"/>
      <c r="BF14" s="89"/>
    </row>
    <row r="15" spans="1:58" s="180" customFormat="1" ht="27" customHeight="1" x14ac:dyDescent="0.2">
      <c r="A15" s="191"/>
      <c r="B15" s="192" t="s">
        <v>6</v>
      </c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2"/>
      <c r="X15" s="192"/>
      <c r="Y15" s="192"/>
      <c r="Z15" s="192"/>
      <c r="AA15" s="194"/>
      <c r="AB15" s="194"/>
      <c r="AC15" s="194"/>
      <c r="AD15" s="194"/>
      <c r="AE15" s="194"/>
      <c r="AF15" s="194"/>
      <c r="AG15" s="194"/>
      <c r="AH15" s="194"/>
      <c r="AI15" s="194"/>
      <c r="AJ15" s="194"/>
      <c r="AK15" s="194"/>
      <c r="AL15" s="194"/>
      <c r="AM15" s="194"/>
      <c r="AN15" s="194"/>
      <c r="AO15" s="194"/>
      <c r="AP15" s="194"/>
      <c r="AQ15" s="194"/>
      <c r="AR15" s="194"/>
      <c r="AS15" s="192"/>
      <c r="AT15" s="192"/>
      <c r="AU15" s="192"/>
      <c r="AV15" s="192"/>
      <c r="AW15" s="194"/>
      <c r="AX15" s="194"/>
      <c r="AY15" s="194"/>
      <c r="AZ15" s="194"/>
      <c r="BA15" s="194"/>
      <c r="BB15" s="194"/>
      <c r="BC15" s="197"/>
      <c r="BD15" s="178"/>
      <c r="BE15" s="89"/>
      <c r="BF15" s="89"/>
    </row>
    <row r="16" spans="1:58" s="180" customFormat="1" ht="43.5" customHeight="1" x14ac:dyDescent="0.2">
      <c r="A16" s="191">
        <v>5</v>
      </c>
      <c r="B16" s="192" t="s">
        <v>183</v>
      </c>
      <c r="C16" s="194">
        <v>20000000.000000004</v>
      </c>
      <c r="D16" s="194"/>
      <c r="E16" s="194"/>
      <c r="F16" s="194">
        <v>79600000</v>
      </c>
      <c r="G16" s="194"/>
      <c r="H16" s="194">
        <v>2600000</v>
      </c>
      <c r="I16" s="194"/>
      <c r="J16" s="194"/>
      <c r="K16" s="194"/>
      <c r="L16" s="194"/>
      <c r="M16" s="194"/>
      <c r="N16" s="194">
        <v>24000000.000000004</v>
      </c>
      <c r="O16" s="194"/>
      <c r="P16" s="194">
        <v>119500000</v>
      </c>
      <c r="Q16" s="194"/>
      <c r="R16" s="194">
        <v>4162990000</v>
      </c>
      <c r="S16" s="192"/>
      <c r="T16" s="192"/>
      <c r="U16" s="192"/>
      <c r="V16" s="192"/>
      <c r="W16" s="192"/>
      <c r="X16" s="192"/>
      <c r="Y16" s="192"/>
      <c r="Z16" s="192"/>
      <c r="AA16" s="194"/>
      <c r="AB16" s="194"/>
      <c r="AC16" s="194"/>
      <c r="AD16" s="194"/>
      <c r="AE16" s="194"/>
      <c r="AF16" s="194"/>
      <c r="AG16" s="194"/>
      <c r="AH16" s="194"/>
      <c r="AI16" s="194"/>
      <c r="AJ16" s="194"/>
      <c r="AK16" s="194"/>
      <c r="AL16" s="194"/>
      <c r="AM16" s="194"/>
      <c r="AN16" s="194"/>
      <c r="AO16" s="194"/>
      <c r="AP16" s="195"/>
      <c r="AQ16" s="194">
        <v>11250000.000000002</v>
      </c>
      <c r="AR16" s="194"/>
      <c r="AS16" s="198">
        <v>392800000</v>
      </c>
      <c r="AT16" s="192">
        <v>6500000.0000000009</v>
      </c>
      <c r="AU16" s="192"/>
      <c r="AV16" s="192"/>
      <c r="AW16" s="194"/>
      <c r="AX16" s="194"/>
      <c r="AY16" s="194">
        <v>669000000</v>
      </c>
      <c r="AZ16" s="194"/>
      <c r="BA16" s="194"/>
      <c r="BB16" s="194"/>
      <c r="BC16" s="196">
        <f>SUM(C16:BB16)</f>
        <v>5488240000</v>
      </c>
      <c r="BD16" s="178"/>
      <c r="BE16" s="89"/>
      <c r="BF16" s="89"/>
    </row>
    <row r="17" spans="1:58" s="180" customFormat="1" ht="39" customHeight="1" x14ac:dyDescent="0.2">
      <c r="A17" s="191"/>
      <c r="B17" s="192" t="s">
        <v>6</v>
      </c>
      <c r="C17" s="194"/>
      <c r="D17" s="194"/>
      <c r="E17" s="194"/>
      <c r="F17" s="194"/>
      <c r="G17" s="194"/>
      <c r="H17" s="194"/>
      <c r="I17" s="194"/>
      <c r="J17" s="194"/>
      <c r="K17" s="194"/>
      <c r="L17" s="194"/>
      <c r="M17" s="194"/>
      <c r="N17" s="194"/>
      <c r="O17" s="194"/>
      <c r="P17" s="194"/>
      <c r="Q17" s="194"/>
      <c r="R17" s="192"/>
      <c r="S17" s="192"/>
      <c r="T17" s="192"/>
      <c r="U17" s="192"/>
      <c r="V17" s="192"/>
      <c r="W17" s="192"/>
      <c r="X17" s="192"/>
      <c r="Y17" s="192"/>
      <c r="Z17" s="192"/>
      <c r="AA17" s="194"/>
      <c r="AB17" s="194"/>
      <c r="AC17" s="194"/>
      <c r="AD17" s="194"/>
      <c r="AE17" s="194"/>
      <c r="AF17" s="194"/>
      <c r="AG17" s="194"/>
      <c r="AH17" s="194"/>
      <c r="AI17" s="194"/>
      <c r="AJ17" s="194"/>
      <c r="AK17" s="194"/>
      <c r="AL17" s="194"/>
      <c r="AM17" s="194"/>
      <c r="AN17" s="194"/>
      <c r="AO17" s="194"/>
      <c r="AP17" s="194"/>
      <c r="AQ17" s="194"/>
      <c r="AR17" s="194"/>
      <c r="AS17" s="192"/>
      <c r="AT17" s="192"/>
      <c r="AU17" s="192"/>
      <c r="AV17" s="192"/>
      <c r="AW17" s="194"/>
      <c r="AX17" s="194"/>
      <c r="AY17" s="194"/>
      <c r="AZ17" s="194"/>
      <c r="BA17" s="194"/>
      <c r="BB17" s="194"/>
      <c r="BC17" s="197"/>
      <c r="BD17" s="178"/>
      <c r="BE17" s="202"/>
      <c r="BF17" s="203"/>
    </row>
    <row r="18" spans="1:58" s="180" customFormat="1" ht="42.75" customHeight="1" x14ac:dyDescent="0.2">
      <c r="A18" s="191">
        <v>6</v>
      </c>
      <c r="B18" s="201" t="s">
        <v>184</v>
      </c>
      <c r="C18" s="197">
        <v>18000000</v>
      </c>
      <c r="D18" s="194"/>
      <c r="E18" s="194"/>
      <c r="F18" s="194">
        <v>66500000</v>
      </c>
      <c r="G18" s="194"/>
      <c r="H18" s="194"/>
      <c r="I18" s="194"/>
      <c r="J18" s="194"/>
      <c r="K18" s="194"/>
      <c r="L18" s="194"/>
      <c r="M18" s="194"/>
      <c r="N18" s="194">
        <v>170000000</v>
      </c>
      <c r="O18" s="194"/>
      <c r="P18" s="194">
        <v>310000000</v>
      </c>
      <c r="Q18" s="194"/>
      <c r="R18" s="194">
        <v>75000000</v>
      </c>
      <c r="S18" s="192"/>
      <c r="T18" s="192"/>
      <c r="U18" s="192"/>
      <c r="V18" s="192"/>
      <c r="W18" s="192"/>
      <c r="X18" s="192"/>
      <c r="Y18" s="192"/>
      <c r="Z18" s="192">
        <v>130000000</v>
      </c>
      <c r="AA18" s="194">
        <v>30000000</v>
      </c>
      <c r="AB18" s="195"/>
      <c r="AC18" s="195"/>
      <c r="AD18" s="195"/>
      <c r="AE18" s="195"/>
      <c r="AF18" s="195"/>
      <c r="AG18" s="195"/>
      <c r="AH18" s="195"/>
      <c r="AI18" s="195"/>
      <c r="AJ18" s="195"/>
      <c r="AK18" s="195"/>
      <c r="AL18" s="195"/>
      <c r="AM18" s="195"/>
      <c r="AN18" s="195"/>
      <c r="AO18" s="195"/>
      <c r="AP18" s="194"/>
      <c r="AQ18" s="194">
        <v>87500000.000000015</v>
      </c>
      <c r="AR18" s="194"/>
      <c r="AS18" s="192">
        <v>107100000</v>
      </c>
      <c r="AT18" s="192"/>
      <c r="AU18" s="192"/>
      <c r="AV18" s="194"/>
      <c r="AW18" s="194"/>
      <c r="AX18" s="194"/>
      <c r="AY18" s="194">
        <v>904551113.20000076</v>
      </c>
      <c r="AZ18" s="194">
        <v>240000000</v>
      </c>
      <c r="BA18" s="194"/>
      <c r="BB18" s="194"/>
      <c r="BC18" s="196">
        <f>SUM(C18:BB18)</f>
        <v>2138651113.2000008</v>
      </c>
      <c r="BD18" s="178"/>
      <c r="BE18" s="89"/>
      <c r="BF18" s="89"/>
    </row>
    <row r="19" spans="1:58" s="180" customFormat="1" ht="27" customHeight="1" x14ac:dyDescent="0.2">
      <c r="A19" s="191"/>
      <c r="B19" s="192" t="s">
        <v>6</v>
      </c>
      <c r="C19" s="192"/>
      <c r="D19" s="192"/>
      <c r="E19" s="192"/>
      <c r="F19" s="192"/>
      <c r="G19" s="192"/>
      <c r="H19" s="192"/>
      <c r="I19" s="192"/>
      <c r="J19" s="192"/>
      <c r="K19" s="192"/>
      <c r="L19" s="192"/>
      <c r="M19" s="192"/>
      <c r="N19" s="192"/>
      <c r="O19" s="192"/>
      <c r="P19" s="192"/>
      <c r="Q19" s="192"/>
      <c r="R19" s="194"/>
      <c r="S19" s="194"/>
      <c r="T19" s="194"/>
      <c r="U19" s="194"/>
      <c r="V19" s="194"/>
      <c r="W19" s="194"/>
      <c r="X19" s="194"/>
      <c r="Y19" s="194"/>
      <c r="Z19" s="194"/>
      <c r="AA19" s="194"/>
      <c r="AB19" s="194"/>
      <c r="AC19" s="194"/>
      <c r="AD19" s="194"/>
      <c r="AE19" s="194"/>
      <c r="AF19" s="194"/>
      <c r="AG19" s="194"/>
      <c r="AH19" s="194"/>
      <c r="AI19" s="194"/>
      <c r="AJ19" s="194"/>
      <c r="AK19" s="194"/>
      <c r="AL19" s="194"/>
      <c r="AM19" s="194"/>
      <c r="AN19" s="194"/>
      <c r="AO19" s="194"/>
      <c r="AP19" s="194"/>
      <c r="AQ19" s="194"/>
      <c r="AR19" s="194"/>
      <c r="AS19" s="194"/>
      <c r="AT19" s="194"/>
      <c r="AU19" s="194"/>
      <c r="AV19" s="194"/>
      <c r="AW19" s="194"/>
      <c r="AX19" s="194"/>
      <c r="AY19" s="194"/>
      <c r="AZ19" s="194"/>
      <c r="BA19" s="194"/>
      <c r="BB19" s="194"/>
      <c r="BC19" s="197"/>
      <c r="BD19" s="178"/>
      <c r="BE19" s="89"/>
      <c r="BF19" s="89"/>
    </row>
    <row r="20" spans="1:58" s="180" customFormat="1" ht="42.75" customHeight="1" x14ac:dyDescent="0.2">
      <c r="A20" s="191">
        <v>7</v>
      </c>
      <c r="B20" s="201" t="s">
        <v>185</v>
      </c>
      <c r="C20" s="197">
        <v>5000000.0000000009</v>
      </c>
      <c r="D20" s="194"/>
      <c r="E20" s="194"/>
      <c r="F20" s="194"/>
      <c r="G20" s="194"/>
      <c r="H20" s="194"/>
      <c r="I20" s="194">
        <v>3400000.0000000005</v>
      </c>
      <c r="J20" s="194"/>
      <c r="K20" s="194"/>
      <c r="L20" s="194"/>
      <c r="M20" s="194"/>
      <c r="N20" s="194"/>
      <c r="O20" s="194">
        <v>90000000</v>
      </c>
      <c r="P20" s="194"/>
      <c r="Q20" s="194"/>
      <c r="R20" s="194">
        <v>49000000.000000007</v>
      </c>
      <c r="S20" s="192"/>
      <c r="T20" s="192"/>
      <c r="U20" s="192"/>
      <c r="V20" s="192"/>
      <c r="W20" s="192"/>
      <c r="X20" s="192"/>
      <c r="Y20" s="192"/>
      <c r="Z20" s="198">
        <v>15000000.000000002</v>
      </c>
      <c r="AA20" s="194"/>
      <c r="AB20" s="195"/>
      <c r="AC20" s="195">
        <v>925000000</v>
      </c>
      <c r="AD20" s="195"/>
      <c r="AE20" s="195"/>
      <c r="AF20" s="195"/>
      <c r="AG20" s="195"/>
      <c r="AH20" s="195"/>
      <c r="AI20" s="195"/>
      <c r="AJ20" s="195"/>
      <c r="AK20" s="195"/>
      <c r="AL20" s="195"/>
      <c r="AM20" s="195"/>
      <c r="AN20" s="195"/>
      <c r="AO20" s="195"/>
      <c r="AP20" s="194"/>
      <c r="AQ20" s="194">
        <v>23500000.000000004</v>
      </c>
      <c r="AR20" s="194"/>
      <c r="AS20" s="192">
        <v>343440000</v>
      </c>
      <c r="AT20" s="192"/>
      <c r="AU20" s="192"/>
      <c r="AV20" s="194">
        <v>48750000</v>
      </c>
      <c r="AW20" s="194">
        <v>4000000.0000000005</v>
      </c>
      <c r="AX20" s="194"/>
      <c r="AY20" s="194">
        <v>545100000</v>
      </c>
      <c r="AZ20" s="194"/>
      <c r="BA20" s="194"/>
      <c r="BB20" s="194"/>
      <c r="BC20" s="196">
        <f>SUM(C20:BB20)</f>
        <v>2052190000</v>
      </c>
      <c r="BD20" s="178"/>
      <c r="BE20" s="89"/>
      <c r="BF20" s="89"/>
    </row>
    <row r="21" spans="1:58" s="180" customFormat="1" ht="27" customHeight="1" x14ac:dyDescent="0.2">
      <c r="A21" s="191"/>
      <c r="B21" s="192" t="s">
        <v>6</v>
      </c>
      <c r="C21" s="192"/>
      <c r="D21" s="192"/>
      <c r="E21" s="192"/>
      <c r="F21" s="192"/>
      <c r="G21" s="192"/>
      <c r="H21" s="192"/>
      <c r="I21" s="192"/>
      <c r="J21" s="192"/>
      <c r="K21" s="192"/>
      <c r="L21" s="192"/>
      <c r="M21" s="192"/>
      <c r="N21" s="192"/>
      <c r="O21" s="192"/>
      <c r="P21" s="192"/>
      <c r="Q21" s="192"/>
      <c r="R21" s="194"/>
      <c r="S21" s="194"/>
      <c r="T21" s="194"/>
      <c r="U21" s="194"/>
      <c r="V21" s="194"/>
      <c r="W21" s="194"/>
      <c r="X21" s="194"/>
      <c r="Y21" s="194"/>
      <c r="Z21" s="194"/>
      <c r="AA21" s="194"/>
      <c r="AB21" s="194"/>
      <c r="AC21" s="194"/>
      <c r="AD21" s="194"/>
      <c r="AE21" s="194"/>
      <c r="AF21" s="194"/>
      <c r="AG21" s="194"/>
      <c r="AH21" s="194"/>
      <c r="AI21" s="194"/>
      <c r="AJ21" s="194"/>
      <c r="AK21" s="194"/>
      <c r="AL21" s="194"/>
      <c r="AM21" s="194"/>
      <c r="AN21" s="194"/>
      <c r="AO21" s="194"/>
      <c r="AP21" s="194"/>
      <c r="AQ21" s="194"/>
      <c r="AR21" s="194"/>
      <c r="AS21" s="194"/>
      <c r="AT21" s="194"/>
      <c r="AU21" s="194"/>
      <c r="AV21" s="194"/>
      <c r="AW21" s="194"/>
      <c r="AX21" s="194"/>
      <c r="AY21" s="194"/>
      <c r="AZ21" s="194"/>
      <c r="BA21" s="194"/>
      <c r="BB21" s="194"/>
      <c r="BC21" s="197"/>
      <c r="BD21" s="178"/>
      <c r="BE21" s="89"/>
      <c r="BF21" s="89"/>
    </row>
    <row r="22" spans="1:58" s="180" customFormat="1" ht="27" customHeight="1" x14ac:dyDescent="0.2">
      <c r="A22" s="204"/>
      <c r="B22" s="192" t="s">
        <v>186</v>
      </c>
      <c r="C22" s="205">
        <f>SUM(C6+C10+C12+C14+C16+C20)</f>
        <v>702000000</v>
      </c>
      <c r="D22" s="205">
        <f t="shared" ref="D22:BB22" si="0">SUM(D6:D21)</f>
        <v>232000000</v>
      </c>
      <c r="E22" s="205">
        <f t="shared" si="0"/>
        <v>150000000</v>
      </c>
      <c r="F22" s="205">
        <f>SUM(F6:F21)</f>
        <v>766600000</v>
      </c>
      <c r="G22" s="205">
        <f t="shared" si="0"/>
        <v>180000000</v>
      </c>
      <c r="H22" s="205">
        <f t="shared" si="0"/>
        <v>2600000</v>
      </c>
      <c r="I22" s="205">
        <f>SUM(I6:I21)</f>
        <v>4100000.0000000005</v>
      </c>
      <c r="J22" s="205">
        <f t="shared" ref="J22:M22" si="1">SUM(J6:J21)</f>
        <v>57000000</v>
      </c>
      <c r="K22" s="205">
        <f t="shared" si="1"/>
        <v>12000000.000000002</v>
      </c>
      <c r="L22" s="205">
        <f t="shared" si="1"/>
        <v>42000000</v>
      </c>
      <c r="M22" s="205">
        <f t="shared" si="1"/>
        <v>600000000</v>
      </c>
      <c r="N22" s="205">
        <f t="shared" si="0"/>
        <v>221000000</v>
      </c>
      <c r="O22" s="205">
        <f t="shared" si="0"/>
        <v>100000000</v>
      </c>
      <c r="P22" s="205">
        <f t="shared" si="0"/>
        <v>465500000</v>
      </c>
      <c r="Q22" s="205">
        <f t="shared" si="0"/>
        <v>325000000</v>
      </c>
      <c r="R22" s="205">
        <f>SUM(R6:R21)</f>
        <v>5812540000</v>
      </c>
      <c r="S22" s="205">
        <f t="shared" si="0"/>
        <v>38000000</v>
      </c>
      <c r="T22" s="205">
        <f t="shared" si="0"/>
        <v>100000000</v>
      </c>
      <c r="U22" s="205">
        <f t="shared" si="0"/>
        <v>170000000</v>
      </c>
      <c r="V22" s="205">
        <f t="shared" si="0"/>
        <v>60000000.000000007</v>
      </c>
      <c r="W22" s="205">
        <f t="shared" si="0"/>
        <v>12525000</v>
      </c>
      <c r="X22" s="205">
        <f t="shared" si="0"/>
        <v>144000000</v>
      </c>
      <c r="Y22" s="205">
        <f t="shared" si="0"/>
        <v>15000000.000000002</v>
      </c>
      <c r="Z22" s="205">
        <f t="shared" si="0"/>
        <v>378500000</v>
      </c>
      <c r="AA22" s="205">
        <f t="shared" si="0"/>
        <v>30000000</v>
      </c>
      <c r="AB22" s="205">
        <f t="shared" si="0"/>
        <v>550000000</v>
      </c>
      <c r="AC22" s="205">
        <f t="shared" si="0"/>
        <v>1005000000</v>
      </c>
      <c r="AD22" s="205">
        <f t="shared" si="0"/>
        <v>79109713.200000003</v>
      </c>
      <c r="AE22" s="205">
        <f t="shared" si="0"/>
        <v>5805719000.000001</v>
      </c>
      <c r="AF22" s="205">
        <f t="shared" si="0"/>
        <v>1361679384.0000002</v>
      </c>
      <c r="AG22" s="205">
        <f t="shared" si="0"/>
        <v>550000000</v>
      </c>
      <c r="AH22" s="205">
        <f t="shared" si="0"/>
        <v>224000000</v>
      </c>
      <c r="AI22" s="205">
        <f t="shared" si="0"/>
        <v>300000000</v>
      </c>
      <c r="AJ22" s="205">
        <f t="shared" si="0"/>
        <v>393946600.00000006</v>
      </c>
      <c r="AK22" s="205">
        <f t="shared" si="0"/>
        <v>301500000</v>
      </c>
      <c r="AL22" s="205">
        <f t="shared" si="0"/>
        <v>138600000.00000003</v>
      </c>
      <c r="AM22" s="205">
        <f t="shared" si="0"/>
        <v>345000000</v>
      </c>
      <c r="AN22" s="205">
        <f t="shared" si="0"/>
        <v>1500000000.0000002</v>
      </c>
      <c r="AO22" s="205">
        <f t="shared" si="0"/>
        <v>237500000</v>
      </c>
      <c r="AP22" s="205">
        <f t="shared" si="0"/>
        <v>1404000000</v>
      </c>
      <c r="AQ22" s="205">
        <f t="shared" si="0"/>
        <v>2204750000</v>
      </c>
      <c r="AR22" s="205">
        <f t="shared" si="0"/>
        <v>197600000</v>
      </c>
      <c r="AS22" s="205">
        <f t="shared" si="0"/>
        <v>1016755000</v>
      </c>
      <c r="AT22" s="205">
        <f t="shared" si="0"/>
        <v>6500000.0000000009</v>
      </c>
      <c r="AU22" s="205">
        <f t="shared" si="0"/>
        <v>103366350.00000001</v>
      </c>
      <c r="AV22" s="205">
        <f t="shared" si="0"/>
        <v>295825000</v>
      </c>
      <c r="AW22" s="205">
        <f t="shared" si="0"/>
        <v>829360000</v>
      </c>
      <c r="AX22" s="205">
        <f t="shared" si="0"/>
        <v>150000000</v>
      </c>
      <c r="AY22" s="205">
        <f t="shared" si="0"/>
        <v>5826159452.8000031</v>
      </c>
      <c r="AZ22" s="205">
        <f t="shared" si="0"/>
        <v>350725000</v>
      </c>
      <c r="BA22" s="205">
        <f t="shared" si="0"/>
        <v>177509500</v>
      </c>
      <c r="BB22" s="205">
        <f t="shared" si="0"/>
        <v>35030000</v>
      </c>
      <c r="BC22" s="205">
        <f>SUM(BC6:BC21)</f>
        <v>36028000000</v>
      </c>
      <c r="BD22" s="178"/>
      <c r="BE22" s="89"/>
      <c r="BF22" s="89"/>
    </row>
    <row r="23" spans="1:58" s="180" customFormat="1" ht="27" customHeight="1" x14ac:dyDescent="0.2">
      <c r="A23" s="204"/>
      <c r="BD23" s="178"/>
      <c r="BE23" s="89"/>
      <c r="BF23" s="89"/>
    </row>
    <row r="24" spans="1:58" s="180" customFormat="1" ht="27" customHeight="1" x14ac:dyDescent="0.2">
      <c r="A24" s="206"/>
      <c r="B24" s="207" t="s">
        <v>187</v>
      </c>
      <c r="C24" s="207" t="s">
        <v>10</v>
      </c>
      <c r="D24" s="207" t="s">
        <v>10</v>
      </c>
      <c r="E24" s="207"/>
      <c r="F24" s="207" t="s">
        <v>10</v>
      </c>
      <c r="G24" s="207" t="s">
        <v>10</v>
      </c>
      <c r="H24" s="207" t="s">
        <v>207</v>
      </c>
      <c r="I24" s="207" t="s">
        <v>207</v>
      </c>
      <c r="J24" s="207"/>
      <c r="K24" s="207"/>
      <c r="L24" s="207"/>
      <c r="M24" s="207"/>
      <c r="N24" s="207" t="s">
        <v>10</v>
      </c>
      <c r="O24" s="207" t="s">
        <v>10</v>
      </c>
      <c r="P24" s="207" t="s">
        <v>10</v>
      </c>
      <c r="Q24" s="207" t="s">
        <v>10</v>
      </c>
      <c r="R24" s="207" t="s">
        <v>10</v>
      </c>
      <c r="S24" s="207" t="s">
        <v>207</v>
      </c>
      <c r="T24" s="207" t="s">
        <v>210</v>
      </c>
      <c r="U24" s="207" t="s">
        <v>207</v>
      </c>
      <c r="V24" s="207" t="s">
        <v>207</v>
      </c>
      <c r="W24" s="207" t="s">
        <v>213</v>
      </c>
      <c r="X24" s="207" t="s">
        <v>10</v>
      </c>
      <c r="Y24" s="207" t="s">
        <v>207</v>
      </c>
      <c r="Z24" s="207" t="s">
        <v>10</v>
      </c>
      <c r="AA24" s="207" t="s">
        <v>210</v>
      </c>
      <c r="AB24" s="207" t="s">
        <v>10</v>
      </c>
      <c r="AC24" s="207" t="s">
        <v>10</v>
      </c>
      <c r="AD24" s="207"/>
      <c r="AE24" s="207" t="s">
        <v>24</v>
      </c>
      <c r="AF24" s="207" t="s">
        <v>24</v>
      </c>
      <c r="AG24" s="207" t="s">
        <v>10</v>
      </c>
      <c r="AH24" s="207" t="s">
        <v>211</v>
      </c>
      <c r="AI24" s="207" t="s">
        <v>10</v>
      </c>
      <c r="AJ24" s="207" t="s">
        <v>210</v>
      </c>
      <c r="AK24" s="207" t="s">
        <v>10</v>
      </c>
      <c r="AL24" s="207" t="s">
        <v>10</v>
      </c>
      <c r="AM24" s="207" t="s">
        <v>10</v>
      </c>
      <c r="AN24" s="207" t="s">
        <v>10</v>
      </c>
      <c r="AO24" s="207" t="s">
        <v>10</v>
      </c>
      <c r="AP24" s="207" t="s">
        <v>10</v>
      </c>
      <c r="AQ24" s="207" t="s">
        <v>10</v>
      </c>
      <c r="AR24" s="207" t="s">
        <v>10</v>
      </c>
      <c r="AS24" s="207" t="s">
        <v>10</v>
      </c>
      <c r="AT24" s="207" t="s">
        <v>207</v>
      </c>
      <c r="AU24" s="207" t="s">
        <v>211</v>
      </c>
      <c r="AV24" s="207" t="s">
        <v>10</v>
      </c>
      <c r="AW24" s="207" t="s">
        <v>10</v>
      </c>
      <c r="AX24" s="207" t="s">
        <v>10</v>
      </c>
      <c r="AY24" s="207" t="s">
        <v>208</v>
      </c>
      <c r="AZ24" s="207" t="s">
        <v>10</v>
      </c>
      <c r="BA24" s="207" t="s">
        <v>10</v>
      </c>
      <c r="BB24" s="207" t="s">
        <v>210</v>
      </c>
      <c r="BC24" s="208">
        <f>SUM(BC6:BC20)</f>
        <v>36028000000</v>
      </c>
      <c r="BD24" s="178"/>
      <c r="BE24" s="89"/>
      <c r="BF24" s="89"/>
    </row>
    <row r="25" spans="1:58" s="180" customFormat="1" ht="27" customHeight="1" x14ac:dyDescent="0.2">
      <c r="A25" s="206"/>
      <c r="B25" s="209"/>
      <c r="C25" s="210"/>
      <c r="D25" s="210"/>
      <c r="E25" s="210"/>
      <c r="F25" s="210"/>
      <c r="G25" s="210"/>
      <c r="H25" s="210"/>
      <c r="I25" s="210"/>
      <c r="J25" s="210"/>
      <c r="K25" s="210"/>
      <c r="L25" s="210"/>
      <c r="M25" s="210"/>
      <c r="N25" s="210"/>
      <c r="O25" s="210"/>
      <c r="P25" s="210"/>
      <c r="Q25" s="210"/>
      <c r="R25" s="210"/>
      <c r="S25" s="210"/>
      <c r="T25" s="210"/>
      <c r="U25" s="210"/>
      <c r="V25" s="210"/>
      <c r="W25" s="210"/>
      <c r="X25" s="210"/>
      <c r="Y25" s="210"/>
      <c r="Z25" s="210"/>
      <c r="AA25" s="210"/>
      <c r="AB25" s="210"/>
      <c r="AC25" s="210"/>
      <c r="AD25" s="210"/>
      <c r="AE25" s="210"/>
      <c r="AF25" s="210"/>
      <c r="AG25" s="210"/>
      <c r="AH25" s="210"/>
      <c r="AI25" s="210"/>
      <c r="AJ25" s="210"/>
      <c r="AK25" s="210"/>
      <c r="AL25" s="210"/>
      <c r="AM25" s="210"/>
      <c r="AN25" s="210"/>
      <c r="AO25" s="210"/>
      <c r="AP25" s="210"/>
      <c r="AQ25" s="210"/>
      <c r="AR25" s="210"/>
      <c r="AS25" s="210"/>
      <c r="AT25" s="210"/>
      <c r="AU25" s="210"/>
      <c r="AV25" s="210"/>
      <c r="AW25" s="210"/>
      <c r="AX25" s="210"/>
      <c r="AY25" s="210"/>
      <c r="AZ25" s="210"/>
      <c r="BA25" s="210"/>
      <c r="BB25" s="210"/>
      <c r="BC25" s="210"/>
      <c r="BD25" s="178"/>
      <c r="BE25" s="89"/>
      <c r="BF25" s="89"/>
    </row>
    <row r="26" spans="1:58" s="180" customFormat="1" ht="4.5" customHeight="1" x14ac:dyDescent="0.2">
      <c r="A26" s="206"/>
      <c r="B26" s="89"/>
      <c r="C26" s="177"/>
      <c r="D26" s="177"/>
      <c r="E26" s="177"/>
      <c r="F26" s="177"/>
      <c r="G26" s="177"/>
      <c r="H26" s="177"/>
      <c r="I26" s="177"/>
      <c r="J26" s="177"/>
      <c r="K26" s="177"/>
      <c r="L26" s="177"/>
      <c r="M26" s="177"/>
      <c r="N26" s="177"/>
      <c r="O26" s="177"/>
      <c r="P26" s="177"/>
      <c r="Q26" s="177"/>
      <c r="R26" s="177"/>
      <c r="S26" s="177"/>
      <c r="T26" s="177"/>
      <c r="U26" s="177"/>
      <c r="V26" s="177"/>
      <c r="W26" s="177"/>
      <c r="X26" s="177"/>
      <c r="Y26" s="177"/>
      <c r="Z26" s="177"/>
      <c r="AA26" s="177"/>
      <c r="AB26" s="177"/>
      <c r="AC26" s="177"/>
      <c r="AD26" s="177"/>
      <c r="AE26" s="177"/>
      <c r="AF26" s="177"/>
      <c r="AG26" s="177"/>
      <c r="AH26" s="177"/>
      <c r="AI26" s="177"/>
      <c r="AJ26" s="177"/>
      <c r="AK26" s="177"/>
      <c r="AL26" s="177"/>
      <c r="AM26" s="177"/>
      <c r="AN26" s="177"/>
      <c r="AO26" s="177"/>
      <c r="AP26" s="177"/>
      <c r="AQ26" s="177"/>
      <c r="AR26" s="177"/>
      <c r="AS26" s="177"/>
      <c r="AT26" s="177"/>
      <c r="AU26" s="177"/>
      <c r="AV26" s="177"/>
      <c r="AW26" s="177"/>
      <c r="AX26" s="177"/>
      <c r="AY26" s="177"/>
      <c r="AZ26" s="177"/>
      <c r="BA26" s="177"/>
      <c r="BB26" s="177"/>
      <c r="BD26" s="89"/>
      <c r="BE26" s="89"/>
    </row>
    <row r="27" spans="1:58" s="180" customFormat="1" ht="27" hidden="1" customHeight="1" x14ac:dyDescent="0.2">
      <c r="A27" s="206"/>
      <c r="B27" s="89"/>
      <c r="C27" s="177"/>
      <c r="D27" s="177"/>
      <c r="E27" s="177"/>
      <c r="F27" s="177"/>
      <c r="G27" s="177"/>
      <c r="H27" s="177"/>
      <c r="I27" s="177"/>
      <c r="J27" s="177"/>
      <c r="K27" s="177"/>
      <c r="L27" s="177"/>
      <c r="M27" s="177"/>
      <c r="N27" s="177"/>
      <c r="O27" s="177"/>
      <c r="P27" s="177"/>
      <c r="Q27" s="177"/>
      <c r="R27" s="177"/>
      <c r="S27" s="177"/>
      <c r="T27" s="177"/>
      <c r="U27" s="177"/>
      <c r="V27" s="177"/>
      <c r="W27" s="177"/>
      <c r="X27" s="177"/>
      <c r="Y27" s="177"/>
      <c r="Z27" s="177"/>
      <c r="AA27" s="177"/>
      <c r="AB27" s="177"/>
      <c r="AC27" s="177"/>
      <c r="AD27" s="177"/>
      <c r="AE27" s="177"/>
      <c r="AF27" s="177"/>
      <c r="AG27" s="177"/>
      <c r="AH27" s="177"/>
      <c r="AI27" s="177"/>
      <c r="AJ27" s="177"/>
      <c r="AK27" s="177"/>
      <c r="AL27" s="177"/>
      <c r="AM27" s="177"/>
      <c r="AN27" s="177"/>
      <c r="AO27" s="177"/>
      <c r="AP27" s="177"/>
      <c r="AQ27" s="177"/>
      <c r="AR27" s="177"/>
      <c r="AS27" s="177"/>
      <c r="AT27" s="177"/>
      <c r="AU27" s="177"/>
      <c r="AV27" s="177"/>
      <c r="AW27" s="177"/>
      <c r="AX27" s="177"/>
      <c r="AY27" s="177"/>
      <c r="AZ27" s="177"/>
      <c r="BA27" s="177"/>
      <c r="BB27" s="177"/>
      <c r="BC27" s="177"/>
      <c r="BD27" s="89"/>
      <c r="BE27" s="89"/>
    </row>
    <row r="28" spans="1:58" hidden="1" x14ac:dyDescent="0.2"/>
    <row r="29" spans="1:58" hidden="1" x14ac:dyDescent="0.2"/>
    <row r="30" spans="1:58" hidden="1" x14ac:dyDescent="0.2"/>
    <row r="31" spans="1:58" hidden="1" x14ac:dyDescent="0.2">
      <c r="BC31" s="342"/>
    </row>
    <row r="32" spans="1:58" hidden="1" x14ac:dyDescent="0.2"/>
    <row r="33" spans="49:55" hidden="1" x14ac:dyDescent="0.2">
      <c r="AW33" s="195"/>
      <c r="AZ33" s="55"/>
    </row>
    <row r="34" spans="49:55" hidden="1" x14ac:dyDescent="0.2"/>
    <row r="35" spans="49:55" hidden="1" x14ac:dyDescent="0.2">
      <c r="AY35" s="194"/>
      <c r="BC35" s="55"/>
    </row>
    <row r="36" spans="49:55" x14ac:dyDescent="0.2">
      <c r="AW36" s="55"/>
    </row>
    <row r="37" spans="49:55" x14ac:dyDescent="0.2">
      <c r="AY37" s="55"/>
    </row>
    <row r="39" spans="49:55" x14ac:dyDescent="0.2">
      <c r="BA39" s="342"/>
      <c r="BC39" s="341"/>
    </row>
    <row r="43" spans="49:55" x14ac:dyDescent="0.2">
      <c r="BB43" s="341"/>
      <c r="BC43" s="341"/>
    </row>
  </sheetData>
  <pageMargins left="0.7" right="0.7" top="0.75" bottom="0.75" header="0.3" footer="0.3"/>
  <pageSetup scale="46" orientation="landscape" r:id="rId1"/>
  <colBreaks count="3" manualBreakCount="3">
    <brk id="20" max="23" man="1"/>
    <brk id="33" max="23" man="1"/>
    <brk id="46" max="2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6:L19"/>
  <sheetViews>
    <sheetView workbookViewId="0">
      <selection activeCell="H10" sqref="H10"/>
    </sheetView>
  </sheetViews>
  <sheetFormatPr defaultRowHeight="23.25" x14ac:dyDescent="0.35"/>
  <cols>
    <col min="13" max="16384" width="9.140625" style="81"/>
  </cols>
  <sheetData>
    <row r="6" spans="1:12" x14ac:dyDescent="0.35">
      <c r="A6" s="483" t="s">
        <v>109</v>
      </c>
      <c r="B6" s="483"/>
      <c r="C6" s="483"/>
      <c r="D6" s="483"/>
      <c r="E6" s="483"/>
      <c r="F6" s="483"/>
      <c r="G6" s="483"/>
      <c r="H6" s="483"/>
      <c r="I6" s="483"/>
      <c r="J6" s="483"/>
      <c r="K6" s="483"/>
      <c r="L6" s="78"/>
    </row>
    <row r="7" spans="1:12" x14ac:dyDescent="0.35">
      <c r="B7" s="79"/>
      <c r="C7" s="79"/>
      <c r="D7" s="79"/>
      <c r="E7" s="79"/>
      <c r="F7" s="79"/>
      <c r="G7" s="79"/>
      <c r="H7" s="79"/>
      <c r="I7" s="78"/>
      <c r="J7" s="78"/>
      <c r="K7" s="78"/>
      <c r="L7" s="78"/>
    </row>
    <row r="8" spans="1:12" x14ac:dyDescent="0.35">
      <c r="B8" s="79"/>
      <c r="C8" s="79"/>
      <c r="D8" s="79"/>
      <c r="E8" s="79"/>
      <c r="F8" s="79"/>
      <c r="G8" s="79"/>
      <c r="H8" s="79"/>
      <c r="I8" s="78"/>
      <c r="J8" s="78"/>
      <c r="K8" s="78"/>
      <c r="L8" s="78"/>
    </row>
    <row r="9" spans="1:12" x14ac:dyDescent="0.35">
      <c r="B9" s="79"/>
      <c r="C9" s="79"/>
      <c r="D9" s="79"/>
      <c r="E9" s="79"/>
      <c r="F9" s="79"/>
      <c r="G9" s="79"/>
      <c r="H9" s="79"/>
      <c r="I9" s="78"/>
      <c r="J9" s="78"/>
      <c r="K9" s="78"/>
      <c r="L9" s="78"/>
    </row>
    <row r="10" spans="1:12" x14ac:dyDescent="0.35">
      <c r="B10" s="80"/>
      <c r="E10" s="79"/>
      <c r="F10" s="79"/>
      <c r="G10" s="79"/>
      <c r="H10" s="79"/>
      <c r="I10" s="78"/>
      <c r="J10" s="78"/>
      <c r="K10" s="78"/>
      <c r="L10" s="78"/>
    </row>
    <row r="11" spans="1:12" x14ac:dyDescent="0.35">
      <c r="B11" s="79"/>
      <c r="C11" s="79"/>
      <c r="D11" s="79"/>
      <c r="E11" s="79"/>
      <c r="F11" s="79"/>
      <c r="G11" s="79"/>
      <c r="H11" s="79"/>
      <c r="I11" s="78"/>
      <c r="J11" s="78"/>
      <c r="K11" s="78"/>
      <c r="L11" s="78"/>
    </row>
    <row r="12" spans="1:12" x14ac:dyDescent="0.35">
      <c r="B12" s="79"/>
      <c r="C12" s="79"/>
      <c r="D12" s="79"/>
      <c r="E12" s="79"/>
      <c r="F12" s="79"/>
      <c r="G12" s="79"/>
      <c r="H12" s="79"/>
      <c r="I12" s="78"/>
      <c r="J12" s="78"/>
      <c r="K12" s="78"/>
      <c r="L12" s="78"/>
    </row>
    <row r="13" spans="1:12" x14ac:dyDescent="0.35">
      <c r="A13" s="483" t="s">
        <v>214</v>
      </c>
      <c r="B13" s="483"/>
      <c r="C13" s="483"/>
      <c r="D13" s="483"/>
      <c r="E13" s="483"/>
      <c r="F13" s="483"/>
      <c r="G13" s="483"/>
      <c r="H13" s="483"/>
      <c r="I13" s="483"/>
      <c r="J13" s="483"/>
      <c r="K13" s="483"/>
      <c r="L13" s="78"/>
    </row>
    <row r="14" spans="1:12" x14ac:dyDescent="0.35">
      <c r="D14" s="79"/>
      <c r="E14" s="79"/>
      <c r="F14" s="79"/>
      <c r="G14" s="79"/>
      <c r="H14" s="79"/>
      <c r="I14" s="79"/>
      <c r="J14" s="78"/>
      <c r="K14" s="78"/>
      <c r="L14" s="78"/>
    </row>
    <row r="15" spans="1:12" x14ac:dyDescent="0.35">
      <c r="B15" s="79"/>
      <c r="C15" s="79"/>
      <c r="D15" s="79"/>
      <c r="E15" s="79"/>
      <c r="F15" s="79"/>
      <c r="G15" s="79"/>
      <c r="H15" s="79"/>
      <c r="I15" s="78"/>
      <c r="J15" s="78"/>
      <c r="K15" s="78"/>
      <c r="L15" s="78"/>
    </row>
    <row r="16" spans="1:12" x14ac:dyDescent="0.35">
      <c r="B16" s="79"/>
      <c r="C16" s="79"/>
      <c r="D16" s="79"/>
      <c r="E16" s="79"/>
      <c r="F16" s="79"/>
      <c r="G16" s="79"/>
      <c r="H16" s="79"/>
      <c r="I16" s="78"/>
      <c r="J16" s="78"/>
      <c r="K16" s="78"/>
      <c r="L16" s="78"/>
    </row>
    <row r="17" spans="2:12" x14ac:dyDescent="0.35">
      <c r="B17" s="79"/>
      <c r="C17" s="79"/>
      <c r="D17" s="79"/>
      <c r="E17" s="79"/>
      <c r="F17" s="79"/>
      <c r="G17" s="79"/>
      <c r="H17" s="79"/>
      <c r="I17" s="78"/>
      <c r="J17" s="78"/>
      <c r="K17" s="78"/>
      <c r="L17" s="78"/>
    </row>
    <row r="18" spans="2:12" x14ac:dyDescent="0.35">
      <c r="B18" s="79"/>
      <c r="C18" s="79"/>
      <c r="D18" s="79"/>
      <c r="E18" s="79"/>
      <c r="F18" s="79"/>
      <c r="G18" s="79"/>
      <c r="H18" s="79"/>
      <c r="I18" s="78"/>
      <c r="J18" s="78"/>
      <c r="K18" s="78"/>
      <c r="L18" s="78"/>
    </row>
    <row r="19" spans="2:12" x14ac:dyDescent="0.35">
      <c r="B19" s="79"/>
      <c r="C19" s="79"/>
      <c r="D19" s="79"/>
      <c r="E19" s="79"/>
      <c r="F19" s="79"/>
      <c r="G19" s="79"/>
      <c r="H19" s="79"/>
      <c r="I19" s="78"/>
      <c r="J19" s="78"/>
      <c r="K19" s="78"/>
      <c r="L19" s="78"/>
    </row>
  </sheetData>
  <mergeCells count="2">
    <mergeCell ref="A13:K13"/>
    <mergeCell ref="A6:K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Goods</vt:lpstr>
      <vt:lpstr>Works</vt:lpstr>
      <vt:lpstr>Services</vt:lpstr>
      <vt:lpstr>Summary</vt:lpstr>
      <vt:lpstr>PDF &amp; NPDF</vt:lpstr>
      <vt:lpstr>Agreegation</vt:lpstr>
      <vt:lpstr>Cover Page</vt:lpstr>
      <vt:lpstr>Goods!Print_Area</vt:lpstr>
      <vt:lpstr>'PDF &amp; NPDF'!Print_Area</vt:lpstr>
      <vt:lpstr>Services!Print_Area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sub</dc:creator>
  <cp:lastModifiedBy>User</cp:lastModifiedBy>
  <cp:lastPrinted>2021-01-25T06:30:33Z</cp:lastPrinted>
  <dcterms:created xsi:type="dcterms:W3CDTF">2004-08-20T10:01:19Z</dcterms:created>
  <dcterms:modified xsi:type="dcterms:W3CDTF">2021-01-28T12:58:57Z</dcterms:modified>
</cp:coreProperties>
</file>